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9320" windowHeight="11760" tabRatio="886" activeTab="14"/>
  </bookViews>
  <sheets>
    <sheet name="прил 8" sheetId="1" r:id="rId1"/>
    <sheet name="прил 1 к подпрог 1" sheetId="2" r:id="rId2"/>
    <sheet name="прил 2 к подрог 1" sheetId="3" r:id="rId3"/>
    <sheet name="прил 1 к подпрог 2" sheetId="4" r:id="rId4"/>
    <sheet name="прил 2 к подпрог 2" sheetId="5" r:id="rId5"/>
    <sheet name="прил 1 к подпрог 3" sheetId="6" r:id="rId6"/>
    <sheet name="прил 2 к подпрог 3" sheetId="7" r:id="rId7"/>
    <sheet name="прил 1 к подпрог 4" sheetId="8" r:id="rId8"/>
    <sheet name="прил 2 к подпрог 4" sheetId="9" r:id="rId9"/>
    <sheet name="прил 1 к подпрог 5" sheetId="10" r:id="rId10"/>
    <sheet name="прил 2 к подпрог 5" sheetId="11" r:id="rId11"/>
    <sheet name="прил 1 к подпрог 6" sheetId="12" r:id="rId12"/>
    <sheet name="прил 2 к подпрог 6" sheetId="13" r:id="rId13"/>
    <sheet name="прил 1 к подпрог 7" sheetId="14" r:id="rId14"/>
    <sheet name="прил 2 к подпрог 7" sheetId="15" r:id="rId15"/>
  </sheets>
  <definedNames>
    <definedName name="_xlnm.Print_Area" localSheetId="1">'прил 1 к подпрог 1'!$A$1:$F$17</definedName>
    <definedName name="_xlnm.Print_Area" localSheetId="3">'прил 1 к подпрог 2'!$A$1:$F$17</definedName>
    <definedName name="_xlnm.Print_Area" localSheetId="7">'прил 1 к подпрог 4'!$A$1:$F$17</definedName>
    <definedName name="_xlnm.Print_Area" localSheetId="9">'прил 1 к подпрог 5'!$A$1:$F$23</definedName>
    <definedName name="_xlnm.Print_Area" localSheetId="11">'прил 1 к подпрог 6'!$A$1:$F$17</definedName>
    <definedName name="_xlnm.Print_Area" localSheetId="4">'прил 2 к подпрог 2'!$A$1:$K$26</definedName>
    <definedName name="_xlnm.Print_Area" localSheetId="6">'прил 2 к подпрог 3'!$A$1:$K$21</definedName>
    <definedName name="_xlnm.Print_Area" localSheetId="8">'прил 2 к подпрог 4'!$A$1:$K$21</definedName>
    <definedName name="_xlnm.Print_Area" localSheetId="10">'прил 2 к подпрог 5'!$A$1:$K$38</definedName>
    <definedName name="_xlnm.Print_Area" localSheetId="12">'прил 2 к подпрог 6'!$A$1:$K$36</definedName>
    <definedName name="_xlnm.Print_Area" localSheetId="14">'прил 2 к подпрог 7'!$A$1:$K$26</definedName>
    <definedName name="_xlnm.Print_Area" localSheetId="2">'прил 2 к подрог 1'!$A$1:$K$36</definedName>
  </definedNames>
  <calcPr fullCalcOnLoad="1"/>
</workbook>
</file>

<file path=xl/sharedStrings.xml><?xml version="1.0" encoding="utf-8"?>
<sst xmlns="http://schemas.openxmlformats.org/spreadsheetml/2006/main" count="500" uniqueCount="144">
  <si>
    <t xml:space="preserve"> № п/п</t>
  </si>
  <si>
    <t>Годы реализации</t>
  </si>
  <si>
    <t>ОБ</t>
  </si>
  <si>
    <t>ФБ</t>
  </si>
  <si>
    <t>МБ</t>
  </si>
  <si>
    <t>ВБС</t>
  </si>
  <si>
    <t>Всего</t>
  </si>
  <si>
    <t>1.1.</t>
  </si>
  <si>
    <t>1.2.</t>
  </si>
  <si>
    <t>Соисполнители, участники</t>
  </si>
  <si>
    <t>1.</t>
  </si>
  <si>
    <t>2.</t>
  </si>
  <si>
    <t>2.1.</t>
  </si>
  <si>
    <t xml:space="preserve"> Срок выполнения</t>
  </si>
  <si>
    <t>2.2.</t>
  </si>
  <si>
    <t xml:space="preserve"> Ожидаемый конечный результат выполнения основного мероприятия</t>
  </si>
  <si>
    <t>1.3.</t>
  </si>
  <si>
    <t>Объемы финансирования муниципальной программы, рублей, копеек</t>
  </si>
  <si>
    <t>Подпрограмма, основное мероприятие, ведомственная целевая программа</t>
  </si>
  <si>
    <t>план</t>
  </si>
  <si>
    <t>Объемы финансирования подпрограммы, рублей, копеек</t>
  </si>
  <si>
    <t>Объемы и источники финансирования (руб., коп.)</t>
  </si>
  <si>
    <t>Сведения об объемах финансирования муниципальной программы "Эффективное муниципальное управление" на 2014 - 2016 годы</t>
  </si>
  <si>
    <t>Муниципальная программа "Эффективное муниципальное управление" на 2014 - 2016 годы</t>
  </si>
  <si>
    <t>Администрация ЗАТО Александровск</t>
  </si>
  <si>
    <t>Управление муниципальной собственностью администрации ЗАТО Александровск</t>
  </si>
  <si>
    <t>Управление культуры, спорта и молодежной политики администрации ЗАТО Александровск</t>
  </si>
  <si>
    <t>Подпрограмма 2 "Обеспечение деятельности управления муниципальной собстевенностью администрации ЗАТО Александровск" на 2014-2016 годы</t>
  </si>
  <si>
    <t>…</t>
  </si>
  <si>
    <t xml:space="preserve">Соисполнитель 2 </t>
  </si>
  <si>
    <t>Объемы финансирования муниципальной программы, рублей копеек</t>
  </si>
  <si>
    <t>БО</t>
  </si>
  <si>
    <t>Подпрограмма 3 "Обеспечение деятельности управления культуры, спорта и молодежной политики администрации ЗАТО Александровск" на 2014 - 2016 годы</t>
  </si>
  <si>
    <t>Подпрограмма 1 "Обеспечение деятельности органов местного самоуправления ЗАТО Александровск" на 2014-2016 годы</t>
  </si>
  <si>
    <t>МКУ "Муниципальный архив ЗАТО Александровск"</t>
  </si>
  <si>
    <t>Подпрограмма 5 "Осуществление муниципальных функций, направленных на повышение эффективности управления муниципальным имуществом" на 2014-2016 годы</t>
  </si>
  <si>
    <t>МКУ "СМИ ЗАТО Александровск"</t>
  </si>
  <si>
    <r>
      <t>Подпрограмма 4</t>
    </r>
    <r>
      <rPr>
        <u val="single"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"Архивное дело ЗАТО Александровск" на 2014-2016 годы</t>
    </r>
  </si>
  <si>
    <t>МКУ ЗАТО Александровск "Центр административно-хозяйственного и транспортного обеспечения"</t>
  </si>
  <si>
    <t>Подпрограмма 6 "Обслуживание деятельности органов местного самоуправления ЗАТО Александровск" на 2014-2016 годы</t>
  </si>
  <si>
    <t>Задача 1 "Обеспечение правовых, финансово-экономических, иных гарантий развития местного самоуправления на территории муниципального образования ЗАТО Александровск"</t>
  </si>
  <si>
    <t>1.4.</t>
  </si>
  <si>
    <t>УМС администрации ЗАТО Александровск</t>
  </si>
  <si>
    <t>3.</t>
  </si>
  <si>
    <t>Перечень основных мероприятий подпрограммы 2 "Обеспечение деятельности управления муниципальной собстевенностью администрации ЗАТО Александровск" на 2014-2016 годы</t>
  </si>
  <si>
    <t>УКСиМП администрации ЗАТО Александровск</t>
  </si>
  <si>
    <t>Перечень основных мероприятий подпрограммы 3 "Обеспечение деятельности управления культуры, спорта и молодежной политики администрации ЗАТО Александровск" на 2014-2016 годы</t>
  </si>
  <si>
    <t>Подпрограмма 3 "Обеспечение деятельности управления культуры, спорта и молодежной политики администрации ЗАТО Александровск" на 2014-2016 годы</t>
  </si>
  <si>
    <t>Задача 1 «Сохранение и пополнение архивного фонда ЗАТО Александровск»</t>
  </si>
  <si>
    <t>Повышение эффективности комплектования, хранения, учета и использования архивных документов</t>
  </si>
  <si>
    <t>Подпрограмма 4 "Архивное дело ЗАТО Александровск" на 2014-2016 годы</t>
  </si>
  <si>
    <t>Перечень основных мероприятий подпрограммы 4 "Архивное дело ЗАТО Александровск" на 2014-2016 годы</t>
  </si>
  <si>
    <t>Перечень основных мероприятий подпрограммы 5 "Осуществление муниципальных функций, направленных на повышение эффективности управления муниципальным имуществом" на 2014-2016 годы</t>
  </si>
  <si>
    <t>Задача 1 "Транспортное обслуживание деятельности органов местного самоуправления ЗАТО Александровск"</t>
  </si>
  <si>
    <t>МКУ "ЦАХиТО"</t>
  </si>
  <si>
    <t>Задача 2 "Материально - техническое обслуживание деятельности органов местного самоуправления ЗАТО Александровск"</t>
  </si>
  <si>
    <t>Подпрограмма 6 "Обслуживание деятельности органов местного самоуправления ЗАТО Александровска" на 2014-2016 годы</t>
  </si>
  <si>
    <t>Перечень основных мероприятий подпрограммы 6 "Обслуживание деятельности органов местного самоуправления ЗАТО Александровска" на 2014-2016 годы</t>
  </si>
  <si>
    <t>Сведения об объемах финансирования подпрограммы 2 "Обеспечение деятельности управления муниципальной собственностью администрации ЗАТО Александровск" на 2014 - 2016 годы</t>
  </si>
  <si>
    <t>Подпрограмма 2 "Обеспечение деятельности управления муниципальной собственностью администрации ЗАТО Александровск" на 2014-2016 годы</t>
  </si>
  <si>
    <t>Задача 1  «Совершенствование системы управления объектами муниципального имущества  ЗАТО Александровск, в том числе земельными ресурсами»</t>
  </si>
  <si>
    <t>Завершение работы по государственной регистрации права муниципальной собственности ЗАТО Александровск на земельные участки</t>
  </si>
  <si>
    <t>Обеспечение полного и достоверного учета имущественных и земельных отношений ЗАТО Александровск путем внедрения новой системы учета</t>
  </si>
  <si>
    <t>Реализация Генерального плана ЗАТО Александровск, утверждение градостроительных нормативов</t>
  </si>
  <si>
    <t>Сведения об объемах финансирования подпрограммы 3 "Обеспечение деятельности управления культуры, спорта и молодежной политики администрации ЗАТО Александровск" на 2014 - 2016 годы</t>
  </si>
  <si>
    <t>Задача 1. "Реализация муниципальных программ в сфере культуры, спорта и молодёжной политики ЗАТО Александровск"</t>
  </si>
  <si>
    <t>Подпрограмма 7 "Повышение эффективности управления капитальным строительством и капитальным ремонтом объектов инфраструктуры ЗАТО Александровск" на 2014-2016 годы</t>
  </si>
  <si>
    <t>Подпрограмма 1 "Обеспечение деятельности органов местного самоуправления ЗАТО Александровск" на 2014 - 2016 годы</t>
  </si>
  <si>
    <t>Перечень основных мероприятий подпрограммы 1 "Обеспечение деятельности органов местного самоуправления ЗАТО Александровск" на 2014 - 2016 годы</t>
  </si>
  <si>
    <t>Сведения об объемах финансирования подпрограммы 1 "Обеспечение деятельности органов местного самоуправления ЗАТО Александровск" на 2014 - 2016 годы</t>
  </si>
  <si>
    <t>Подпрограмма 1 "Обеспечение деятельности органов местного самоуправления ЗАТО Александровска" на 2014 - 2016 годы</t>
  </si>
  <si>
    <t>2014 - 2016</t>
  </si>
  <si>
    <t>Качественное оказание государственных услуг в сфере записи актов гражданского состояния</t>
  </si>
  <si>
    <t>Взаимодействие органов местного самоуправления и административной комиссии в наведении порядка и соблюдении гражданами административного законодательства</t>
  </si>
  <si>
    <t>Обеспечение эффективного исполнения государственных полномочий деятельности комиссии по делам несовершеннолетних и защите их прав</t>
  </si>
  <si>
    <t>Повышение эффективности муниципальных функций в сфере культуры, спорта и молодежной политики</t>
  </si>
  <si>
    <t>Задача 1 "Оказание муниципальных услуг по предоставлению муниципального  имущества в аренду, безвозмездное пользование, доверительное управление, приватизации и осуществление муниципальных услуг по предоставлению в постоянное (бессрочное), безвозмездное срочное пользование, в аренду земельных участков, находящихся в муниципальной собственности или собственность на которые не разграничена"</t>
  </si>
  <si>
    <t>Увеличение поступления неналоговых доходов в местный бюджет ЗАТО Александровск, а так же снижение роста недоимки по неналоговым доходам; выявление точных сведений о составе, количестве и качественных характеристиках имущества</t>
  </si>
  <si>
    <t>Задача 2 "Обеспечение жильем граждан, переезжающих из ЗАТО Александровск на новое место жительств и распределение жилых помещений внутри ЗАТО Александровск"</t>
  </si>
  <si>
    <t>Снижение роста пустующих жилых и нежилых помещений в ЗАТО Александровск</t>
  </si>
  <si>
    <t>Обеспечение граждан жилыми помещениями за пределами ЗАТО Александровск</t>
  </si>
  <si>
    <t>Задача 3 "Организация законного нахождения граждан на территории ЗАТО Александровск"</t>
  </si>
  <si>
    <t>3.1.</t>
  </si>
  <si>
    <t>Законное нахождение граждан на территории ЗАТО Александровск</t>
  </si>
  <si>
    <t>Основное мероприятие 1.2. Проведение мероприятий по подготовке аукционов, конкурсов, тендеров и т.д. в целях получения дополнительных доходов в местный бюджет</t>
  </si>
  <si>
    <t>Основное мероприятие 1.1 "Автотранспортная перевозка пассажиров и грузов и сопутствующие ей работы"</t>
  </si>
  <si>
    <t>Основное мероприятие 2.1 "Содержание муниципального имущества ЗАТО Александровск, закрепленного за МКУ "ЦАХиТО" на праве оперативного управления"</t>
  </si>
  <si>
    <t>Основное мероприятие 2.2. "Материально-техническое обеспечение органов местного самоуправления ЗАТО Александровск в рамках полномочий МКУ "ЦАХиТО"</t>
  </si>
  <si>
    <t>Качественное оказание услуг, осуществляемых в сфере автотранспортного обслуживания органов местного самоуправления ЗАТО Александровск</t>
  </si>
  <si>
    <t>Качественное оказание, осуществляемых в сфере материально-технического обслуживания деятельности органов местного самоуправления</t>
  </si>
  <si>
    <t>Задача 1: Обеспечение качественного выполнения муниципальных функций в сфере капитального строительства и капитального ремонта объектов инфраструктуры ЗАТО Александровск</t>
  </si>
  <si>
    <t>Качественная подготовка конкурсной документации</t>
  </si>
  <si>
    <t>МКУ "ОКС"</t>
  </si>
  <si>
    <t>Своевременное заключение договоров и муниципальных контрактов на проведение работ в области капитального строительства и капитального ремонта по результатам аукциона</t>
  </si>
  <si>
    <t>Недопущение нарушения законодательства на всех этапах строительства и капитального ремонта</t>
  </si>
  <si>
    <t>паспорт</t>
  </si>
  <si>
    <t>Основное мероприятие 1.1 "Осуществление мероприятий по организационному, документационному, правовому, финансово-экономическому обеспечению деятельности администрации ЗАТО Александровск"</t>
  </si>
  <si>
    <t>Основное мероприятие 1.2. "Осуществление переданных федеральных полномочий по государственной регистрации актов гражданского состояния "</t>
  </si>
  <si>
    <t>Сведения об объемах финансирования подпрограммы 4 "Архивное дело ЗАТО Александровск" на 2014-2016 годы</t>
  </si>
  <si>
    <r>
      <t xml:space="preserve">Подпрограмма 4 </t>
    </r>
    <r>
      <rPr>
        <u val="single"/>
        <sz val="10"/>
        <color indexed="8"/>
        <rFont val="Times New Roman"/>
        <family val="1"/>
      </rPr>
      <t>"Архивное дело ЗАТО Александровск" на 2014-2016 годы</t>
    </r>
  </si>
  <si>
    <t>Сведения об объемах финансирования подпрограммы 5 "Осуществление муниципальных функций, направленных на повышение эффективности управления муниципальным имуществом" на 2014-2016 годы</t>
  </si>
  <si>
    <t>Сведения об объемах финансирования подпрограммы 6 "Обслуживание деятельности органов местного самоуправления ЗАТО Александровск" на 2014-2016 годы</t>
  </si>
  <si>
    <t>Сведения об объемах финансирования подпрограммы 7 «Повышение эффективности управления капитальным строительством и капитальным ремонтом объектов инфраструктуры ЗАТО Александровск» на 2014 - 2016 годы</t>
  </si>
  <si>
    <t>Подпрограмма 7 "Повышение эффективности управления капитальным строительством и капитальным ремонтом объектов инфраструктуры ЗАТО Александровск" на 2014 - 2016 годы</t>
  </si>
  <si>
    <t>МКУ "ОКС" ЗАТО Александровск</t>
  </si>
  <si>
    <t>Перечень основных мероприятий подпрограммы 7  «Повышение эффективности управления капитальным строительством и капитальным ремонтом объектов инфраструктуры ЗАТО Александровск» на 2014 -2016 годы</t>
  </si>
  <si>
    <t>Подпрограмма 7 «Повышение эффективности управления капитальным строительством и капитальным ремонтом объектов инфраструктуры ЗАТО Александровск» на 2014 -2016 годы</t>
  </si>
  <si>
    <t>Обеспечение эффективного исполнения функций, направленных на обеспечение деятельности администрации ЗАТО Александрвоск</t>
  </si>
  <si>
    <r>
      <t>Управление муниципальной</t>
    </r>
    <r>
      <rPr>
        <sz val="10"/>
        <rFont val="Times New Roman"/>
        <family val="1"/>
      </rPr>
      <t xml:space="preserve"> собственностью</t>
    </r>
    <r>
      <rPr>
        <sz val="10"/>
        <color indexed="8"/>
        <rFont val="Times New Roman"/>
        <family val="1"/>
      </rPr>
      <t xml:space="preserve"> администрации ЗАТО Александровск</t>
    </r>
  </si>
  <si>
    <t>1.5.</t>
  </si>
  <si>
    <t>1.6.</t>
  </si>
  <si>
    <t>Увеличение количества полных, достоверных и актуальных сведений о хозяйствующих субъектах, осуществляющих торговую деятельность на территории ЗАТО Александровск</t>
  </si>
  <si>
    <t>Обеспечение эффективного исполнения государственных полномочий по опеке и попечительству в отношении совершеннолетних граждан</t>
  </si>
  <si>
    <t>Основное мероприятие 1.1 "Совершенствование управления земельными ресурсами ЗАТО Александровск"</t>
  </si>
  <si>
    <t>Основное мероприятие 1.2 "Автоматизация процесса формирования и работы реестра муниципального имущества и земельных ресурсов ЗАТО Александровск"</t>
  </si>
  <si>
    <t>Основное мероприятие 1.3 "Осуществление полномочий в рамках разработки и реализации местных градостроительных правил, в том числе правил землепользования и застройки, документации по планировке территории, местных нормативов градостроительного проектирования"</t>
  </si>
  <si>
    <t>Основное мероприятие 1.1 "Обеспечение исполнения мероприятий в рамках муниципальных программ управления культуры, спорта и молодежной политики"</t>
  </si>
  <si>
    <t>Основное мероприятие 1.1 "Обеспечение сохранности, комплектования, учета и использования архивных документов"</t>
  </si>
  <si>
    <t>Основное мероприятие 1.1 "Начисление, учет, контроль за правильностью исчисления, полнотой и своевременностью осуществления неналоговых платежей, а также взыскание задолженности по платежам в бюджет по договорам аренды земельных участком и муниципального имущества (сокращение недоимки)"</t>
  </si>
  <si>
    <t>Основное мероприятие 2.1. "Своевременное распределение муниципальных жилых помещений гражданам в ЗАТО Александровск"</t>
  </si>
  <si>
    <t>Основное мероприятие 2.2. "Приобретение жилья и предоставление субсидий гражданам, выезжающим за пределы ЗАТО Александровск"</t>
  </si>
  <si>
    <t>Основное мероприятие 3.1. "Качественное оформление документов граждан и представителей предприятий и организаций по вопросам получения разрешения на въезд на территорию ЗАТО Александровск"</t>
  </si>
  <si>
    <t>Основное мероприятие 1.1. "Сбор информации об объекте: акт обследования технического состояния объекта (дефектный акт), составление проекта производства работ, технического состояния объекта, сметы"</t>
  </si>
  <si>
    <t>Основное мероприятие 1.2. "Проведение процедуры размещения аукционной документации на электронной площадке с последующим заключением муниципальных контрактов на выполнение работ в области капитального строительства и капитального ремонта по результатам торгов"</t>
  </si>
  <si>
    <t>Основное мероприятие 1.3. "Своевременный и постоянный контроль за ведением строительства и капитального ремонта, соблюдение нормы правил СНиПов, сроков работ, применение качественных материалов; недопущение брака в ремонтных и строительных работах; соблюдение безопасности строительства"</t>
  </si>
  <si>
    <t xml:space="preserve">Основное мероприятие 1.3. "Реализация Закона Мурманской области "Об административных комиссиях" </t>
  </si>
  <si>
    <t>Основное мероприятие 1.4. "Реализация Закона Мурманской области "О комиссиях по делам несовершеннолетних и защите их прав в Мурманской области"</t>
  </si>
  <si>
    <t>Основное мероприятие 1.5. "Реализация Закона Мурманской области «О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и иными полномочиями в отношении совершеннолетних граждан"</t>
  </si>
  <si>
    <t>Основное мероприятие 1.6. "Реализация Закона Мурманской области «О некоторых вопросах в области регулирования торговой деятельности на территории Мурманской области"</t>
  </si>
  <si>
    <t>Приложение № 2 к подпрограмме 1</t>
  </si>
  <si>
    <t>Приложение № 1 к подпрограмме 2</t>
  </si>
  <si>
    <t>Приложение № 2 к подпрограмме 2</t>
  </si>
  <si>
    <t>Приложение № 1 к подпрограмме 3</t>
  </si>
  <si>
    <t>Приложение № 2 к подпрограмме 3</t>
  </si>
  <si>
    <t>Приложение № 1 к подпрограмме 4</t>
  </si>
  <si>
    <t>Приложение № 2 к подпрограмме 4</t>
  </si>
  <si>
    <t>Приложение № 1 к подпрограмме 5</t>
  </si>
  <si>
    <t>Приложение № 2 к подпрограмме 5</t>
  </si>
  <si>
    <t>Приложение № 1 к подпрограмме 6</t>
  </si>
  <si>
    <t>Приложение № 1 к подпрограмме 7</t>
  </si>
  <si>
    <t>Приложение № 2 к подпрограмме 7</t>
  </si>
  <si>
    <t>Приложение № 2 к подпрограмме 6</t>
  </si>
  <si>
    <t>Приложение № 8 к муниципальной программе</t>
  </si>
  <si>
    <t>Приложение № 1 к подпрограмме 1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</si>
</sst>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(* #,##0.00_);_(* \(#,##0.00\);_(* &quot;-&quot;??_);_(@_)"/>
    <numFmt numFmtId="173" formatCode="#,##0.00_р_.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u val="single"/>
      <sz val="12.65"/>
      <color indexed="12"/>
      <name val="Calibri"/>
      <family val="2"/>
    </font>
    <font>
      <u val="single"/>
      <sz val="12.65"/>
      <color indexed="36"/>
      <name val="Calibri"/>
      <family val="2"/>
    </font>
    <font>
      <sz val="8"/>
      <name val="Calibri"/>
      <family val="2"/>
    </font>
    <font>
      <sz val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thin"/>
      <right/>
      <top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1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2" fontId="8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5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 vertical="center" wrapText="1"/>
    </xf>
    <xf numFmtId="4" fontId="2" fillId="0" borderId="10" xfId="0" applyNumberFormat="1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vertical="center" wrapText="1"/>
    </xf>
    <xf numFmtId="4" fontId="3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 vertical="center" wrapText="1"/>
    </xf>
    <xf numFmtId="0" fontId="10" fillId="0" borderId="0" xfId="55" applyFont="1">
      <alignment/>
      <protection/>
    </xf>
    <xf numFmtId="0" fontId="7" fillId="0" borderId="0" xfId="55" applyFont="1" applyAlignment="1">
      <alignment vertical="center" wrapText="1"/>
      <protection/>
    </xf>
    <xf numFmtId="0" fontId="10" fillId="0" borderId="10" xfId="55" applyFont="1" applyBorder="1" applyAlignment="1">
      <alignment horizontal="center"/>
      <protection/>
    </xf>
    <xf numFmtId="0" fontId="10" fillId="0" borderId="10" xfId="55" applyFont="1" applyBorder="1">
      <alignment/>
      <protection/>
    </xf>
    <xf numFmtId="4" fontId="12" fillId="0" borderId="10" xfId="55" applyNumberFormat="1" applyFont="1" applyBorder="1">
      <alignment/>
      <protection/>
    </xf>
    <xf numFmtId="4" fontId="10" fillId="0" borderId="10" xfId="55" applyNumberFormat="1" applyFont="1" applyBorder="1">
      <alignment/>
      <protection/>
    </xf>
    <xf numFmtId="0" fontId="12" fillId="0" borderId="10" xfId="55" applyFont="1" applyBorder="1">
      <alignment/>
      <protection/>
    </xf>
    <xf numFmtId="0" fontId="11" fillId="0" borderId="0" xfId="55" applyFont="1" applyBorder="1" applyAlignment="1">
      <alignment horizontal="center"/>
      <protection/>
    </xf>
    <xf numFmtId="0" fontId="11" fillId="0" borderId="13" xfId="55" applyFont="1" applyBorder="1" applyAlignment="1">
      <alignment horizontal="center"/>
      <protection/>
    </xf>
    <xf numFmtId="0" fontId="7" fillId="0" borderId="0" xfId="0" applyFont="1" applyAlignment="1">
      <alignment wrapText="1"/>
    </xf>
    <xf numFmtId="0" fontId="2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/>
    </xf>
    <xf numFmtId="0" fontId="0" fillId="0" borderId="0" xfId="54">
      <alignment/>
      <protection/>
    </xf>
    <xf numFmtId="0" fontId="5" fillId="0" borderId="0" xfId="54" applyFont="1" applyAlignment="1">
      <alignment horizontal="left" vertical="center"/>
      <protection/>
    </xf>
    <xf numFmtId="0" fontId="4" fillId="0" borderId="0" xfId="54" applyFont="1" applyAlignment="1">
      <alignment horizontal="center" vertical="center" wrapText="1"/>
      <protection/>
    </xf>
    <xf numFmtId="0" fontId="2" fillId="0" borderId="10" xfId="54" applyFont="1" applyBorder="1" applyAlignment="1">
      <alignment horizontal="center" vertical="center" wrapText="1"/>
      <protection/>
    </xf>
    <xf numFmtId="4" fontId="2" fillId="0" borderId="10" xfId="54" applyNumberFormat="1" applyFont="1" applyBorder="1" applyAlignment="1">
      <alignment vertical="center" wrapText="1"/>
      <protection/>
    </xf>
    <xf numFmtId="0" fontId="2" fillId="0" borderId="10" xfId="54" applyFont="1" applyBorder="1" applyAlignment="1">
      <alignment vertical="center" wrapText="1"/>
      <protection/>
    </xf>
    <xf numFmtId="0" fontId="0" fillId="0" borderId="0" xfId="54" applyAlignment="1">
      <alignment horizontal="center"/>
      <protection/>
    </xf>
    <xf numFmtId="0" fontId="0" fillId="0" borderId="10" xfId="54" applyBorder="1" applyAlignment="1">
      <alignment horizontal="center"/>
      <protection/>
    </xf>
    <xf numFmtId="0" fontId="2" fillId="0" borderId="0" xfId="54" applyNumberFormat="1" applyFont="1" applyBorder="1" applyAlignment="1">
      <alignment horizontal="center" vertical="center" wrapText="1"/>
      <protection/>
    </xf>
    <xf numFmtId="0" fontId="2" fillId="0" borderId="0" xfId="54" applyFont="1" applyBorder="1" applyAlignment="1">
      <alignment horizontal="left" vertical="center" wrapText="1"/>
      <protection/>
    </xf>
    <xf numFmtId="0" fontId="2" fillId="0" borderId="0" xfId="54" applyFont="1" applyBorder="1" applyAlignment="1">
      <alignment horizontal="center" vertical="center" wrapText="1"/>
      <protection/>
    </xf>
    <xf numFmtId="0" fontId="2" fillId="0" borderId="0" xfId="54" applyFont="1" applyBorder="1" applyAlignment="1">
      <alignment vertical="center" wrapText="1"/>
      <protection/>
    </xf>
    <xf numFmtId="0" fontId="0" fillId="0" borderId="0" xfId="54" applyNumberFormat="1" applyAlignment="1">
      <alignment horizontal="center"/>
      <protection/>
    </xf>
    <xf numFmtId="0" fontId="3" fillId="0" borderId="0" xfId="0" applyFont="1" applyAlignment="1">
      <alignment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173" fontId="0" fillId="0" borderId="0" xfId="0" applyNumberFormat="1" applyAlignment="1">
      <alignment/>
    </xf>
    <xf numFmtId="173" fontId="4" fillId="0" borderId="0" xfId="0" applyNumberFormat="1" applyFont="1" applyAlignment="1">
      <alignment horizontal="left" vertical="center"/>
    </xf>
    <xf numFmtId="173" fontId="5" fillId="0" borderId="0" xfId="0" applyNumberFormat="1" applyFont="1" applyAlignment="1">
      <alignment horizontal="left" vertical="center"/>
    </xf>
    <xf numFmtId="173" fontId="4" fillId="0" borderId="0" xfId="0" applyNumberFormat="1" applyFont="1" applyAlignment="1">
      <alignment horizontal="center" vertical="center" wrapText="1"/>
    </xf>
    <xf numFmtId="4" fontId="0" fillId="0" borderId="0" xfId="0" applyNumberFormat="1" applyAlignment="1">
      <alignment/>
    </xf>
    <xf numFmtId="173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3" fontId="2" fillId="0" borderId="10" xfId="0" applyNumberFormat="1" applyFont="1" applyFill="1" applyBorder="1" applyAlignment="1">
      <alignment vertical="center" wrapText="1"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73" fontId="0" fillId="0" borderId="0" xfId="0" applyNumberFormat="1" applyFill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left" vertical="center" wrapText="1"/>
    </xf>
    <xf numFmtId="0" fontId="2" fillId="0" borderId="14" xfId="0" applyNumberFormat="1" applyFont="1" applyBorder="1" applyAlignment="1">
      <alignment horizontal="left" vertical="center" wrapText="1"/>
    </xf>
    <xf numFmtId="0" fontId="2" fillId="0" borderId="15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5" fillId="0" borderId="10" xfId="55" applyFont="1" applyBorder="1" applyAlignment="1">
      <alignment horizontal="center" vertical="center" wrapText="1"/>
      <protection/>
    </xf>
    <xf numFmtId="0" fontId="11" fillId="0" borderId="0" xfId="55" applyFont="1" applyBorder="1" applyAlignment="1">
      <alignment horizontal="center" wrapText="1"/>
      <protection/>
    </xf>
    <xf numFmtId="0" fontId="10" fillId="0" borderId="12" xfId="55" applyFont="1" applyBorder="1" applyAlignment="1">
      <alignment horizontal="center"/>
      <protection/>
    </xf>
    <xf numFmtId="0" fontId="10" fillId="0" borderId="14" xfId="55" applyFont="1" applyBorder="1" applyAlignment="1">
      <alignment horizontal="center"/>
      <protection/>
    </xf>
    <xf numFmtId="0" fontId="10" fillId="0" borderId="15" xfId="55" applyFont="1" applyBorder="1" applyAlignment="1">
      <alignment horizontal="center"/>
      <protection/>
    </xf>
    <xf numFmtId="0" fontId="10" fillId="0" borderId="10" xfId="55" applyFont="1" applyBorder="1" applyAlignment="1">
      <alignment horizontal="center" vertical="center" wrapText="1"/>
      <protection/>
    </xf>
    <xf numFmtId="0" fontId="4" fillId="0" borderId="0" xfId="54" applyFont="1" applyAlignment="1">
      <alignment horizontal="center" vertical="center" wrapText="1"/>
      <protection/>
    </xf>
    <xf numFmtId="0" fontId="2" fillId="0" borderId="10" xfId="54" applyNumberFormat="1" applyFont="1" applyBorder="1" applyAlignment="1">
      <alignment horizontal="center" vertical="center" wrapText="1"/>
      <protection/>
    </xf>
    <xf numFmtId="0" fontId="2" fillId="0" borderId="10" xfId="54" applyFont="1" applyBorder="1" applyAlignment="1">
      <alignment horizontal="center" vertical="center" wrapText="1"/>
      <protection/>
    </xf>
    <xf numFmtId="0" fontId="2" fillId="0" borderId="12" xfId="54" applyFont="1" applyBorder="1" applyAlignment="1">
      <alignment horizontal="center" vertical="center" wrapText="1"/>
      <protection/>
    </xf>
    <xf numFmtId="0" fontId="2" fillId="0" borderId="14" xfId="54" applyFont="1" applyBorder="1" applyAlignment="1">
      <alignment horizontal="center" vertical="center" wrapText="1"/>
      <protection/>
    </xf>
    <xf numFmtId="0" fontId="2" fillId="0" borderId="15" xfId="54" applyFont="1" applyBorder="1" applyAlignment="1">
      <alignment horizontal="center" vertical="center" wrapText="1"/>
      <protection/>
    </xf>
    <xf numFmtId="0" fontId="2" fillId="0" borderId="10" xfId="54" applyNumberFormat="1" applyFont="1" applyBorder="1" applyAlignment="1">
      <alignment horizontal="left" vertical="center" wrapText="1"/>
      <protection/>
    </xf>
    <xf numFmtId="0" fontId="2" fillId="0" borderId="10" xfId="54" applyFont="1" applyBorder="1" applyAlignment="1">
      <alignment horizontal="left" vertical="center" wrapText="1"/>
      <protection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left" vertical="center" wrapText="1"/>
    </xf>
    <xf numFmtId="0" fontId="2" fillId="0" borderId="19" xfId="0" applyNumberFormat="1" applyFont="1" applyFill="1" applyBorder="1" applyAlignment="1">
      <alignment horizontal="left" vertical="center" wrapText="1"/>
    </xf>
    <xf numFmtId="0" fontId="2" fillId="0" borderId="20" xfId="0" applyNumberFormat="1" applyFont="1" applyFill="1" applyBorder="1" applyAlignment="1">
      <alignment horizontal="left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2"/>
  <sheetViews>
    <sheetView zoomScale="115" zoomScaleNormal="115" zoomScaleSheetLayoutView="115" zoomScalePageLayoutView="0" workbookViewId="0" topLeftCell="A46">
      <selection activeCell="D1" sqref="D1"/>
    </sheetView>
  </sheetViews>
  <sheetFormatPr defaultColWidth="9.140625" defaultRowHeight="15"/>
  <cols>
    <col min="1" max="1" width="26.140625" style="0" customWidth="1"/>
    <col min="2" max="2" width="5.7109375" style="0" customWidth="1"/>
    <col min="3" max="3" width="13.140625" style="0" customWidth="1"/>
    <col min="4" max="4" width="12.8515625" style="0" customWidth="1"/>
    <col min="5" max="5" width="14.421875" style="0" customWidth="1"/>
    <col min="6" max="6" width="12.28125" style="0" customWidth="1"/>
  </cols>
  <sheetData>
    <row r="1" spans="5:6" ht="23.25" customHeight="1">
      <c r="E1" s="66" t="s">
        <v>142</v>
      </c>
      <c r="F1" s="66"/>
    </row>
    <row r="3" spans="1:6" ht="31.5" customHeight="1">
      <c r="A3" s="67" t="s">
        <v>22</v>
      </c>
      <c r="B3" s="67"/>
      <c r="C3" s="67"/>
      <c r="D3" s="67"/>
      <c r="E3" s="67"/>
      <c r="F3" s="67"/>
    </row>
    <row r="5" spans="1:6" ht="24.75" customHeight="1">
      <c r="A5" s="68"/>
      <c r="B5" s="71"/>
      <c r="C5" s="74" t="s">
        <v>17</v>
      </c>
      <c r="D5" s="75"/>
      <c r="E5" s="75"/>
      <c r="F5" s="76"/>
    </row>
    <row r="6" spans="1:6" ht="16.5" customHeight="1">
      <c r="A6" s="69"/>
      <c r="B6" s="72"/>
      <c r="C6" s="9" t="s">
        <v>6</v>
      </c>
      <c r="D6" s="9">
        <v>2014</v>
      </c>
      <c r="E6" s="9">
        <v>2015</v>
      </c>
      <c r="F6" s="4">
        <v>2016</v>
      </c>
    </row>
    <row r="7" spans="1:6" s="1" customFormat="1" ht="16.5" customHeight="1">
      <c r="A7" s="70"/>
      <c r="B7" s="73"/>
      <c r="C7" s="4" t="s">
        <v>19</v>
      </c>
      <c r="D7" s="4" t="s">
        <v>19</v>
      </c>
      <c r="E7" s="4" t="s">
        <v>19</v>
      </c>
      <c r="F7" s="4" t="s">
        <v>19</v>
      </c>
    </row>
    <row r="8" spans="1:6" ht="16.5" customHeight="1">
      <c r="A8" s="65" t="s">
        <v>23</v>
      </c>
      <c r="B8" s="5" t="s">
        <v>6</v>
      </c>
      <c r="C8" s="10">
        <f>SUM(C9:C12)</f>
        <v>533066159</v>
      </c>
      <c r="D8" s="10">
        <f>SUM(D9:D12)</f>
        <v>204291115</v>
      </c>
      <c r="E8" s="10">
        <f>SUM(E9:E12)</f>
        <v>206677845</v>
      </c>
      <c r="F8" s="10">
        <f>SUM(F9:F12)</f>
        <v>122097199</v>
      </c>
    </row>
    <row r="9" spans="1:6" ht="16.5" customHeight="1">
      <c r="A9" s="65"/>
      <c r="B9" s="3" t="s">
        <v>4</v>
      </c>
      <c r="C9" s="11">
        <f>SUM(D9:F9)</f>
        <v>345781559</v>
      </c>
      <c r="D9" s="11">
        <f>D14+D19+D24</f>
        <v>113226415</v>
      </c>
      <c r="E9" s="11">
        <f>E14+E19+E24</f>
        <v>115524845</v>
      </c>
      <c r="F9" s="11">
        <f>F14+F19+F24</f>
        <v>117030299</v>
      </c>
    </row>
    <row r="10" spans="1:6" ht="16.5" customHeight="1">
      <c r="A10" s="65"/>
      <c r="B10" s="3" t="s">
        <v>2</v>
      </c>
      <c r="C10" s="11">
        <f>SUM(D10:F10)</f>
        <v>8375800</v>
      </c>
      <c r="D10" s="11">
        <f>D15</f>
        <v>2738500</v>
      </c>
      <c r="E10" s="11">
        <f>E15</f>
        <v>2828200</v>
      </c>
      <c r="F10" s="11">
        <f>F15</f>
        <v>2809100</v>
      </c>
    </row>
    <row r="11" spans="1:6" ht="16.5" customHeight="1">
      <c r="A11" s="65"/>
      <c r="B11" s="3" t="s">
        <v>3</v>
      </c>
      <c r="C11" s="11">
        <f>SUM(D11:F11)</f>
        <v>178908800</v>
      </c>
      <c r="D11" s="11">
        <f>D16+D21</f>
        <v>88326200</v>
      </c>
      <c r="E11" s="11">
        <f>E16+E21</f>
        <v>88324800</v>
      </c>
      <c r="F11" s="11">
        <f>F16+F21</f>
        <v>2257800</v>
      </c>
    </row>
    <row r="12" spans="1:6" ht="16.5" customHeight="1">
      <c r="A12" s="65"/>
      <c r="B12" s="3" t="s">
        <v>5</v>
      </c>
      <c r="C12" s="11">
        <f>SUM(D12:F12)</f>
        <v>0</v>
      </c>
      <c r="D12" s="11"/>
      <c r="E12" s="11"/>
      <c r="F12" s="11"/>
    </row>
    <row r="13" spans="1:6" ht="16.5" customHeight="1">
      <c r="A13" s="65" t="s">
        <v>24</v>
      </c>
      <c r="B13" s="5" t="s">
        <v>6</v>
      </c>
      <c r="C13" s="10">
        <f>SUM(C14:C17)</f>
        <v>221049591</v>
      </c>
      <c r="D13" s="10">
        <f>SUM(D14:D17)</f>
        <v>72380152</v>
      </c>
      <c r="E13" s="10">
        <f>SUM(E14:E17)</f>
        <v>74014118</v>
      </c>
      <c r="F13" s="10">
        <f>SUM(F14:F17)</f>
        <v>74655321</v>
      </c>
    </row>
    <row r="14" spans="1:6" ht="16.5" customHeight="1">
      <c r="A14" s="65"/>
      <c r="B14" s="3" t="s">
        <v>4</v>
      </c>
      <c r="C14" s="11">
        <f>SUM(D14:F14)</f>
        <v>205898991</v>
      </c>
      <c r="D14" s="11">
        <f>D29+D44+D54</f>
        <v>67382452</v>
      </c>
      <c r="E14" s="11">
        <f>E29+E44+E54</f>
        <v>68928118</v>
      </c>
      <c r="F14" s="11">
        <f>F29+F44+F54</f>
        <v>69588421</v>
      </c>
    </row>
    <row r="15" spans="1:6" ht="16.5" customHeight="1">
      <c r="A15" s="65"/>
      <c r="B15" s="3" t="s">
        <v>2</v>
      </c>
      <c r="C15" s="11">
        <f>SUM(D15:F15)</f>
        <v>8375800</v>
      </c>
      <c r="D15" s="11">
        <f aca="true" t="shared" si="0" ref="D15:F16">D30</f>
        <v>2738500</v>
      </c>
      <c r="E15" s="11">
        <f t="shared" si="0"/>
        <v>2828200</v>
      </c>
      <c r="F15" s="11">
        <f t="shared" si="0"/>
        <v>2809100</v>
      </c>
    </row>
    <row r="16" spans="1:6" ht="16.5" customHeight="1">
      <c r="A16" s="65"/>
      <c r="B16" s="3" t="s">
        <v>3</v>
      </c>
      <c r="C16" s="11">
        <f>SUM(D16:F16)</f>
        <v>6774800</v>
      </c>
      <c r="D16" s="11">
        <f t="shared" si="0"/>
        <v>2259200</v>
      </c>
      <c r="E16" s="11">
        <f t="shared" si="0"/>
        <v>2257800</v>
      </c>
      <c r="F16" s="11">
        <f t="shared" si="0"/>
        <v>2257800</v>
      </c>
    </row>
    <row r="17" spans="1:6" ht="16.5" customHeight="1">
      <c r="A17" s="65"/>
      <c r="B17" s="3" t="s">
        <v>5</v>
      </c>
      <c r="C17" s="11">
        <f>SUM(D17:F17)</f>
        <v>0</v>
      </c>
      <c r="D17" s="11"/>
      <c r="E17" s="11"/>
      <c r="F17" s="11"/>
    </row>
    <row r="18" spans="1:6" ht="16.5" customHeight="1">
      <c r="A18" s="65" t="s">
        <v>25</v>
      </c>
      <c r="B18" s="5" t="s">
        <v>6</v>
      </c>
      <c r="C18" s="10">
        <f>SUM(C19:C22)</f>
        <v>290556443</v>
      </c>
      <c r="D18" s="10">
        <f>SUM(D19:D22)</f>
        <v>124757588</v>
      </c>
      <c r="E18" s="10">
        <f>SUM(E19:E22)</f>
        <v>125510352</v>
      </c>
      <c r="F18" s="10">
        <f>SUM(F19:F22)</f>
        <v>40288503</v>
      </c>
    </row>
    <row r="19" spans="1:6" ht="16.5" customHeight="1">
      <c r="A19" s="65"/>
      <c r="B19" s="3" t="s">
        <v>4</v>
      </c>
      <c r="C19" s="11">
        <f>SUM(D19:F19)</f>
        <v>118422443</v>
      </c>
      <c r="D19" s="11">
        <f>D34+D49+D59</f>
        <v>38690588</v>
      </c>
      <c r="E19" s="11">
        <f>E34+E49+E59</f>
        <v>39443352</v>
      </c>
      <c r="F19" s="11">
        <f>F34+F49+F59</f>
        <v>40288503</v>
      </c>
    </row>
    <row r="20" spans="1:6" ht="16.5" customHeight="1">
      <c r="A20" s="65"/>
      <c r="B20" s="3" t="s">
        <v>2</v>
      </c>
      <c r="C20" s="11">
        <f>SUM(D20:F20)</f>
        <v>0</v>
      </c>
      <c r="D20" s="11"/>
      <c r="E20" s="11"/>
      <c r="F20" s="11"/>
    </row>
    <row r="21" spans="1:6" ht="16.5" customHeight="1">
      <c r="A21" s="65"/>
      <c r="B21" s="3" t="s">
        <v>3</v>
      </c>
      <c r="C21" s="11">
        <f>SUM(D21:F21)</f>
        <v>172134000</v>
      </c>
      <c r="D21" s="11">
        <f>D51</f>
        <v>86067000</v>
      </c>
      <c r="E21" s="11">
        <f>E51</f>
        <v>86067000</v>
      </c>
      <c r="F21" s="11">
        <f>F51</f>
        <v>0</v>
      </c>
    </row>
    <row r="22" spans="1:6" ht="16.5" customHeight="1">
      <c r="A22" s="65"/>
      <c r="B22" s="3" t="s">
        <v>5</v>
      </c>
      <c r="C22" s="11">
        <f>SUM(D22:F22)</f>
        <v>0</v>
      </c>
      <c r="D22" s="11"/>
      <c r="E22" s="11"/>
      <c r="F22" s="11"/>
    </row>
    <row r="23" spans="1:6" ht="16.5" customHeight="1">
      <c r="A23" s="65" t="s">
        <v>26</v>
      </c>
      <c r="B23" s="5" t="s">
        <v>6</v>
      </c>
      <c r="C23" s="10">
        <f>SUM(C24:C27)</f>
        <v>21460125</v>
      </c>
      <c r="D23" s="10">
        <f>SUM(D24:D27)</f>
        <v>7153375</v>
      </c>
      <c r="E23" s="10">
        <f>SUM(E24:E27)</f>
        <v>7153375</v>
      </c>
      <c r="F23" s="10">
        <f>SUM(F24:F27)</f>
        <v>7153375</v>
      </c>
    </row>
    <row r="24" spans="1:6" ht="16.5" customHeight="1">
      <c r="A24" s="65"/>
      <c r="B24" s="3" t="s">
        <v>4</v>
      </c>
      <c r="C24" s="11">
        <f>SUM(D24:F24)</f>
        <v>21460125</v>
      </c>
      <c r="D24" s="11">
        <f>D39</f>
        <v>7153375</v>
      </c>
      <c r="E24" s="11">
        <f>E39</f>
        <v>7153375</v>
      </c>
      <c r="F24" s="11">
        <f>F39</f>
        <v>7153375</v>
      </c>
    </row>
    <row r="25" spans="1:6" ht="16.5" customHeight="1">
      <c r="A25" s="65"/>
      <c r="B25" s="3" t="s">
        <v>2</v>
      </c>
      <c r="C25" s="11">
        <f>SUM(D25:F25)</f>
        <v>0</v>
      </c>
      <c r="D25" s="11"/>
      <c r="E25" s="11"/>
      <c r="F25" s="11"/>
    </row>
    <row r="26" spans="1:6" ht="16.5" customHeight="1">
      <c r="A26" s="65"/>
      <c r="B26" s="3" t="s">
        <v>3</v>
      </c>
      <c r="C26" s="11">
        <f>SUM(D26:F26)</f>
        <v>0</v>
      </c>
      <c r="D26" s="11"/>
      <c r="E26" s="11"/>
      <c r="F26" s="11"/>
    </row>
    <row r="27" spans="1:6" ht="16.5" customHeight="1">
      <c r="A27" s="65"/>
      <c r="B27" s="3" t="s">
        <v>5</v>
      </c>
      <c r="C27" s="11">
        <f>SUM(D27:F27)</f>
        <v>0</v>
      </c>
      <c r="D27" s="11"/>
      <c r="E27" s="11"/>
      <c r="F27" s="11"/>
    </row>
    <row r="28" spans="1:6" ht="15.75" customHeight="1">
      <c r="A28" s="65" t="s">
        <v>33</v>
      </c>
      <c r="B28" s="5" t="s">
        <v>6</v>
      </c>
      <c r="C28" s="10">
        <f>SUM(C29:C32)</f>
        <v>102791958</v>
      </c>
      <c r="D28" s="10">
        <f>SUM(D29:D32)</f>
        <v>34211486</v>
      </c>
      <c r="E28" s="10">
        <f>SUM(E29:E32)</f>
        <v>34299786</v>
      </c>
      <c r="F28" s="10">
        <f>SUM(F29:F32)</f>
        <v>34280686</v>
      </c>
    </row>
    <row r="29" spans="1:6" ht="15.75" customHeight="1">
      <c r="A29" s="65"/>
      <c r="B29" s="3" t="s">
        <v>4</v>
      </c>
      <c r="C29" s="11">
        <f>SUM(D29:F29)</f>
        <v>87641358</v>
      </c>
      <c r="D29" s="11">
        <v>29213786</v>
      </c>
      <c r="E29" s="11">
        <v>29213786</v>
      </c>
      <c r="F29" s="11">
        <v>29213786</v>
      </c>
    </row>
    <row r="30" spans="1:6" ht="15.75" customHeight="1">
      <c r="A30" s="65"/>
      <c r="B30" s="3" t="s">
        <v>2</v>
      </c>
      <c r="C30" s="11">
        <f>SUM(D30:F30)</f>
        <v>8375800</v>
      </c>
      <c r="D30" s="11">
        <f>173500+1370800+1194200</f>
        <v>2738500</v>
      </c>
      <c r="E30" s="11">
        <f>179200+1415600+1233400</f>
        <v>2828200</v>
      </c>
      <c r="F30" s="11">
        <f>160100+1415600+1233400</f>
        <v>2809100</v>
      </c>
    </row>
    <row r="31" spans="1:6" ht="15.75" customHeight="1">
      <c r="A31" s="65"/>
      <c r="B31" s="3" t="s">
        <v>3</v>
      </c>
      <c r="C31" s="11">
        <f>SUM(D31:F31)</f>
        <v>6774800</v>
      </c>
      <c r="D31" s="11">
        <v>2259200</v>
      </c>
      <c r="E31" s="11">
        <v>2257800</v>
      </c>
      <c r="F31" s="11">
        <v>2257800</v>
      </c>
    </row>
    <row r="32" spans="1:6" ht="15.75" customHeight="1">
      <c r="A32" s="65"/>
      <c r="B32" s="3" t="s">
        <v>5</v>
      </c>
      <c r="C32" s="11">
        <f>SUM(D32:F32)</f>
        <v>0</v>
      </c>
      <c r="D32" s="11"/>
      <c r="E32" s="11"/>
      <c r="F32" s="11"/>
    </row>
    <row r="33" spans="1:6" ht="18.75" customHeight="1">
      <c r="A33" s="65" t="s">
        <v>27</v>
      </c>
      <c r="B33" s="5" t="s">
        <v>6</v>
      </c>
      <c r="C33" s="10">
        <f>SUM(C34:C37)</f>
        <v>37508172</v>
      </c>
      <c r="D33" s="10">
        <f>SUM(D34:D37)</f>
        <v>12622323</v>
      </c>
      <c r="E33" s="10">
        <f>SUM(E34:E37)</f>
        <v>12500697</v>
      </c>
      <c r="F33" s="10">
        <f>SUM(F34:F37)</f>
        <v>12385152</v>
      </c>
    </row>
    <row r="34" spans="1:6" ht="18.75" customHeight="1">
      <c r="A34" s="65"/>
      <c r="B34" s="3" t="s">
        <v>4</v>
      </c>
      <c r="C34" s="11">
        <f>SUM(D34:F34)</f>
        <v>37508172</v>
      </c>
      <c r="D34" s="11">
        <v>12622323</v>
      </c>
      <c r="E34" s="11">
        <v>12500697</v>
      </c>
      <c r="F34" s="11">
        <v>12385152</v>
      </c>
    </row>
    <row r="35" spans="1:6" ht="18.75" customHeight="1">
      <c r="A35" s="65"/>
      <c r="B35" s="3" t="s">
        <v>2</v>
      </c>
      <c r="C35" s="11">
        <f>SUM(D35:F35)</f>
        <v>0</v>
      </c>
      <c r="D35" s="11"/>
      <c r="E35" s="11"/>
      <c r="F35" s="11"/>
    </row>
    <row r="36" spans="1:6" ht="18.75" customHeight="1">
      <c r="A36" s="65"/>
      <c r="B36" s="3" t="s">
        <v>3</v>
      </c>
      <c r="C36" s="11">
        <f>SUM(D36:F36)</f>
        <v>0</v>
      </c>
      <c r="D36" s="11"/>
      <c r="E36" s="11"/>
      <c r="F36" s="11"/>
    </row>
    <row r="37" spans="1:6" ht="18.75" customHeight="1">
      <c r="A37" s="65"/>
      <c r="B37" s="3" t="s">
        <v>5</v>
      </c>
      <c r="C37" s="11">
        <f>SUM(D37:F37)</f>
        <v>0</v>
      </c>
      <c r="D37" s="11"/>
      <c r="E37" s="11"/>
      <c r="F37" s="11"/>
    </row>
    <row r="38" spans="1:6" ht="15" customHeight="1">
      <c r="A38" s="65" t="s">
        <v>32</v>
      </c>
      <c r="B38" s="5" t="s">
        <v>6</v>
      </c>
      <c r="C38" s="10">
        <f>SUM(C39:C42)</f>
        <v>21460125</v>
      </c>
      <c r="D38" s="10">
        <f>SUM(D39:D42)</f>
        <v>7153375</v>
      </c>
      <c r="E38" s="10">
        <f>SUM(E39:E42)</f>
        <v>7153375</v>
      </c>
      <c r="F38" s="10">
        <f>SUM(F39:F42)</f>
        <v>7153375</v>
      </c>
    </row>
    <row r="39" spans="1:6" ht="15">
      <c r="A39" s="65"/>
      <c r="B39" s="3" t="s">
        <v>4</v>
      </c>
      <c r="C39" s="11">
        <f>SUM(D39:F39)</f>
        <v>21460125</v>
      </c>
      <c r="D39" s="11">
        <v>7153375</v>
      </c>
      <c r="E39" s="11">
        <v>7153375</v>
      </c>
      <c r="F39" s="11">
        <v>7153375</v>
      </c>
    </row>
    <row r="40" spans="1:6" ht="15">
      <c r="A40" s="65"/>
      <c r="B40" s="3" t="s">
        <v>2</v>
      </c>
      <c r="C40" s="11">
        <f>SUM(D40:F40)</f>
        <v>0</v>
      </c>
      <c r="D40" s="11"/>
      <c r="E40" s="11"/>
      <c r="F40" s="11"/>
    </row>
    <row r="41" spans="1:6" ht="15">
      <c r="A41" s="65"/>
      <c r="B41" s="3" t="s">
        <v>3</v>
      </c>
      <c r="C41" s="11">
        <f>SUM(D41:F41)</f>
        <v>0</v>
      </c>
      <c r="D41" s="11"/>
      <c r="E41" s="11"/>
      <c r="F41" s="11"/>
    </row>
    <row r="42" spans="1:6" ht="15">
      <c r="A42" s="65"/>
      <c r="B42" s="3" t="s">
        <v>5</v>
      </c>
      <c r="C42" s="11">
        <f>SUM(D42:F42)</f>
        <v>0</v>
      </c>
      <c r="D42" s="11"/>
      <c r="E42" s="11"/>
      <c r="F42" s="11"/>
    </row>
    <row r="43" spans="1:6" ht="15" customHeight="1">
      <c r="A43" s="65" t="s">
        <v>37</v>
      </c>
      <c r="B43" s="5" t="s">
        <v>6</v>
      </c>
      <c r="C43" s="10">
        <f>SUM(C44:C47)</f>
        <v>20228792</v>
      </c>
      <c r="D43" s="10">
        <f>SUM(D44:D47)</f>
        <v>6510782</v>
      </c>
      <c r="E43" s="10">
        <f>SUM(E44:E47)</f>
        <v>6819040</v>
      </c>
      <c r="F43" s="10">
        <f>SUM(F44:F47)</f>
        <v>6898970</v>
      </c>
    </row>
    <row r="44" spans="1:6" ht="15">
      <c r="A44" s="65"/>
      <c r="B44" s="3" t="s">
        <v>4</v>
      </c>
      <c r="C44" s="11">
        <f>SUM(D44:F44)</f>
        <v>20228792</v>
      </c>
      <c r="D44" s="11">
        <v>6510782</v>
      </c>
      <c r="E44" s="11">
        <v>6819040</v>
      </c>
      <c r="F44" s="11">
        <v>6898970</v>
      </c>
    </row>
    <row r="45" spans="1:6" ht="15">
      <c r="A45" s="65"/>
      <c r="B45" s="3" t="s">
        <v>2</v>
      </c>
      <c r="C45" s="11">
        <f>SUM(D45:F45)</f>
        <v>0</v>
      </c>
      <c r="D45" s="11"/>
      <c r="E45" s="11"/>
      <c r="F45" s="11"/>
    </row>
    <row r="46" spans="1:6" ht="15">
      <c r="A46" s="65"/>
      <c r="B46" s="3" t="s">
        <v>3</v>
      </c>
      <c r="C46" s="11">
        <f>SUM(D46:F46)</f>
        <v>0</v>
      </c>
      <c r="D46" s="11"/>
      <c r="E46" s="11"/>
      <c r="F46" s="11"/>
    </row>
    <row r="47" spans="1:6" ht="15">
      <c r="A47" s="65"/>
      <c r="B47" s="3" t="s">
        <v>5</v>
      </c>
      <c r="C47" s="11">
        <f>SUM(D47:F47)</f>
        <v>0</v>
      </c>
      <c r="D47" s="11"/>
      <c r="E47" s="11"/>
      <c r="F47" s="11"/>
    </row>
    <row r="48" spans="1:6" ht="17.25" customHeight="1">
      <c r="A48" s="65" t="s">
        <v>35</v>
      </c>
      <c r="B48" s="5" t="s">
        <v>6</v>
      </c>
      <c r="C48" s="10">
        <f>SUM(C49:C52)</f>
        <v>229365264</v>
      </c>
      <c r="D48" s="10">
        <f>SUM(D49:D52)</f>
        <v>104485410</v>
      </c>
      <c r="E48" s="10">
        <f>SUM(E49:E52)</f>
        <v>105119246</v>
      </c>
      <c r="F48" s="10">
        <f>SUM(F49:F52)</f>
        <v>19760608</v>
      </c>
    </row>
    <row r="49" spans="1:6" ht="17.25" customHeight="1">
      <c r="A49" s="65"/>
      <c r="B49" s="3" t="s">
        <v>4</v>
      </c>
      <c r="C49" s="11">
        <f>SUM(D49:F49)</f>
        <v>57231264</v>
      </c>
      <c r="D49" s="11">
        <v>18418410</v>
      </c>
      <c r="E49" s="11">
        <v>19052246</v>
      </c>
      <c r="F49" s="11">
        <v>19760608</v>
      </c>
    </row>
    <row r="50" spans="1:6" ht="17.25" customHeight="1">
      <c r="A50" s="65"/>
      <c r="B50" s="3" t="s">
        <v>2</v>
      </c>
      <c r="C50" s="11">
        <f>SUM(D50:F50)</f>
        <v>0</v>
      </c>
      <c r="D50" s="11"/>
      <c r="E50" s="11"/>
      <c r="F50" s="11"/>
    </row>
    <row r="51" spans="1:6" ht="17.25" customHeight="1">
      <c r="A51" s="65"/>
      <c r="B51" s="3" t="s">
        <v>3</v>
      </c>
      <c r="C51" s="11">
        <f>SUM(D51:F51)</f>
        <v>172134000</v>
      </c>
      <c r="D51" s="11">
        <v>86067000</v>
      </c>
      <c r="E51" s="11">
        <v>86067000</v>
      </c>
      <c r="F51" s="11"/>
    </row>
    <row r="52" spans="1:6" ht="17.25" customHeight="1">
      <c r="A52" s="65"/>
      <c r="B52" s="3" t="s">
        <v>5</v>
      </c>
      <c r="C52" s="11">
        <f>SUM(D52:F52)</f>
        <v>0</v>
      </c>
      <c r="D52" s="11"/>
      <c r="E52" s="11"/>
      <c r="F52" s="11"/>
    </row>
    <row r="53" spans="1:6" ht="15" customHeight="1">
      <c r="A53" s="65" t="s">
        <v>39</v>
      </c>
      <c r="B53" s="5" t="s">
        <v>6</v>
      </c>
      <c r="C53" s="10">
        <f>SUM(C54:C57)</f>
        <v>98028841</v>
      </c>
      <c r="D53" s="10">
        <f>SUM(D54:D57)</f>
        <v>31657884</v>
      </c>
      <c r="E53" s="10">
        <f>SUM(E54:E57)</f>
        <v>32895292</v>
      </c>
      <c r="F53" s="10">
        <f>SUM(F54:F57)</f>
        <v>33475665</v>
      </c>
    </row>
    <row r="54" spans="1:6" ht="15">
      <c r="A54" s="65"/>
      <c r="B54" s="3" t="s">
        <v>4</v>
      </c>
      <c r="C54" s="11">
        <f>SUM(D54:F54)</f>
        <v>98028841</v>
      </c>
      <c r="D54" s="11">
        <v>31657884</v>
      </c>
      <c r="E54" s="11">
        <v>32895292</v>
      </c>
      <c r="F54" s="11">
        <v>33475665</v>
      </c>
    </row>
    <row r="55" spans="1:6" ht="15">
      <c r="A55" s="65"/>
      <c r="B55" s="3" t="s">
        <v>2</v>
      </c>
      <c r="C55" s="11">
        <f>SUM(D55:F55)</f>
        <v>0</v>
      </c>
      <c r="D55" s="11"/>
      <c r="E55" s="11"/>
      <c r="F55" s="11"/>
    </row>
    <row r="56" spans="1:6" ht="15">
      <c r="A56" s="65"/>
      <c r="B56" s="3" t="s">
        <v>3</v>
      </c>
      <c r="C56" s="11">
        <f>SUM(D56:F56)</f>
        <v>0</v>
      </c>
      <c r="D56" s="11"/>
      <c r="E56" s="11"/>
      <c r="F56" s="11"/>
    </row>
    <row r="57" spans="1:6" ht="15">
      <c r="A57" s="65"/>
      <c r="B57" s="3" t="s">
        <v>5</v>
      </c>
      <c r="C57" s="11">
        <f>SUM(D57:F57)</f>
        <v>0</v>
      </c>
      <c r="D57" s="11"/>
      <c r="E57" s="11"/>
      <c r="F57" s="11"/>
    </row>
    <row r="58" spans="1:6" ht="15">
      <c r="A58" s="65" t="s">
        <v>66</v>
      </c>
      <c r="B58" s="5" t="s">
        <v>6</v>
      </c>
      <c r="C58" s="10">
        <f>SUM(C59:C62)</f>
        <v>23683007</v>
      </c>
      <c r="D58" s="10">
        <f>SUM(D59:D62)</f>
        <v>7649855</v>
      </c>
      <c r="E58" s="10">
        <f>SUM(E59:E62)</f>
        <v>7890409</v>
      </c>
      <c r="F58" s="10">
        <f>SUM(F59:F62)</f>
        <v>8142743</v>
      </c>
    </row>
    <row r="59" spans="1:6" ht="15">
      <c r="A59" s="65"/>
      <c r="B59" s="3" t="s">
        <v>4</v>
      </c>
      <c r="C59" s="11">
        <f>SUM(D59:F59)</f>
        <v>23683007</v>
      </c>
      <c r="D59" s="11">
        <v>7649855</v>
      </c>
      <c r="E59" s="11">
        <v>7890409</v>
      </c>
      <c r="F59" s="11">
        <v>8142743</v>
      </c>
    </row>
    <row r="60" spans="1:6" ht="15">
      <c r="A60" s="65"/>
      <c r="B60" s="3" t="s">
        <v>2</v>
      </c>
      <c r="C60" s="11">
        <f>SUM(D60:F60)</f>
        <v>0</v>
      </c>
      <c r="D60" s="11"/>
      <c r="E60" s="11"/>
      <c r="F60" s="11"/>
    </row>
    <row r="61" spans="1:6" ht="15">
      <c r="A61" s="65"/>
      <c r="B61" s="3" t="s">
        <v>3</v>
      </c>
      <c r="C61" s="11">
        <f>SUM(D61:F61)</f>
        <v>0</v>
      </c>
      <c r="D61" s="11"/>
      <c r="E61" s="11"/>
      <c r="F61" s="11"/>
    </row>
    <row r="62" spans="1:6" ht="15">
      <c r="A62" s="65"/>
      <c r="B62" s="3" t="s">
        <v>5</v>
      </c>
      <c r="C62" s="11">
        <f>SUM(D62:F62)</f>
        <v>0</v>
      </c>
      <c r="D62" s="11"/>
      <c r="E62" s="11"/>
      <c r="F62" s="11"/>
    </row>
  </sheetData>
  <sheetProtection/>
  <mergeCells count="16">
    <mergeCell ref="A58:A62"/>
    <mergeCell ref="E1:F1"/>
    <mergeCell ref="A33:A37"/>
    <mergeCell ref="A28:A32"/>
    <mergeCell ref="A8:A12"/>
    <mergeCell ref="A13:A17"/>
    <mergeCell ref="A3:F3"/>
    <mergeCell ref="A5:A7"/>
    <mergeCell ref="B5:B7"/>
    <mergeCell ref="C5:F5"/>
    <mergeCell ref="A53:A57"/>
    <mergeCell ref="A18:A22"/>
    <mergeCell ref="A38:A42"/>
    <mergeCell ref="A43:A47"/>
    <mergeCell ref="A48:A52"/>
    <mergeCell ref="A23:A27"/>
  </mergeCells>
  <printOptions horizontalCentered="1"/>
  <pageMargins left="0.7086614173228347" right="0.7086614173228347" top="0.31496062992125984" bottom="0.15748031496062992" header="0.31496062992125984" footer="0.31496062992125984"/>
  <pageSetup fitToHeight="1" fitToWidth="1" horizontalDpi="600" verticalDpi="600" orientation="portrait" paperSize="9" scale="7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zoomScale="115" zoomScaleNormal="115" zoomScaleSheetLayoutView="115" zoomScalePageLayoutView="0" workbookViewId="0" topLeftCell="A1">
      <selection activeCell="E1" sqref="E1:F1"/>
    </sheetView>
  </sheetViews>
  <sheetFormatPr defaultColWidth="15.140625" defaultRowHeight="15"/>
  <cols>
    <col min="1" max="1" width="21.8515625" style="0" customWidth="1"/>
    <col min="2" max="2" width="5.7109375" style="0" customWidth="1"/>
    <col min="3" max="3" width="12.57421875" style="0" customWidth="1"/>
    <col min="4" max="4" width="11.57421875" style="0" customWidth="1"/>
    <col min="5" max="5" width="15.140625" style="0" customWidth="1"/>
    <col min="6" max="6" width="13.28125" style="0" customWidth="1"/>
    <col min="7" max="251" width="9.140625" style="0" customWidth="1"/>
    <col min="252" max="252" width="21.8515625" style="0" customWidth="1"/>
    <col min="253" max="253" width="5.7109375" style="0" customWidth="1"/>
    <col min="254" max="254" width="12.57421875" style="0" customWidth="1"/>
    <col min="255" max="255" width="11.57421875" style="0" customWidth="1"/>
  </cols>
  <sheetData>
    <row r="1" spans="5:7" ht="13.5" customHeight="1">
      <c r="E1" s="77" t="s">
        <v>136</v>
      </c>
      <c r="F1" s="77"/>
      <c r="G1" s="18"/>
    </row>
    <row r="3" spans="1:7" ht="45.75" customHeight="1">
      <c r="A3" s="67" t="s">
        <v>100</v>
      </c>
      <c r="B3" s="67"/>
      <c r="C3" s="67"/>
      <c r="D3" s="67"/>
      <c r="E3" s="67"/>
      <c r="F3" s="67"/>
      <c r="G3" s="13"/>
    </row>
    <row r="5" spans="1:7" ht="16.5" customHeight="1">
      <c r="A5" s="68"/>
      <c r="B5" s="71"/>
      <c r="C5" s="74" t="s">
        <v>20</v>
      </c>
      <c r="D5" s="75"/>
      <c r="E5" s="75"/>
      <c r="F5" s="75"/>
      <c r="G5" s="7"/>
    </row>
    <row r="6" spans="1:7" ht="16.5" customHeight="1">
      <c r="A6" s="69"/>
      <c r="B6" s="72"/>
      <c r="C6" s="9" t="s">
        <v>6</v>
      </c>
      <c r="D6" s="9">
        <v>2014</v>
      </c>
      <c r="E6" s="9">
        <v>2015</v>
      </c>
      <c r="F6" s="9">
        <v>2016</v>
      </c>
      <c r="G6" s="7"/>
    </row>
    <row r="7" spans="1:7" ht="16.5" customHeight="1">
      <c r="A7" s="70"/>
      <c r="B7" s="73"/>
      <c r="C7" s="14" t="s">
        <v>19</v>
      </c>
      <c r="D7" s="14" t="s">
        <v>19</v>
      </c>
      <c r="E7" s="14" t="s">
        <v>19</v>
      </c>
      <c r="F7" s="14" t="s">
        <v>19</v>
      </c>
      <c r="G7" s="7"/>
    </row>
    <row r="8" spans="1:7" ht="25.5" customHeight="1">
      <c r="A8" s="65" t="s">
        <v>35</v>
      </c>
      <c r="B8" s="5" t="s">
        <v>6</v>
      </c>
      <c r="C8" s="19">
        <f>SUM(C9:C12)</f>
        <v>229365264</v>
      </c>
      <c r="D8" s="19">
        <f>D9+D10+D11+D12</f>
        <v>104485410</v>
      </c>
      <c r="E8" s="19">
        <f>E9+E10+E11+E12</f>
        <v>105119246</v>
      </c>
      <c r="F8" s="19">
        <f>F9+F10+F11+F12</f>
        <v>19760608</v>
      </c>
      <c r="G8" s="8"/>
    </row>
    <row r="9" spans="1:7" ht="25.5" customHeight="1">
      <c r="A9" s="65"/>
      <c r="B9" s="3" t="s">
        <v>4</v>
      </c>
      <c r="C9" s="20">
        <f>C14</f>
        <v>57231264</v>
      </c>
      <c r="D9" s="20">
        <f>D14</f>
        <v>18418410</v>
      </c>
      <c r="E9" s="20">
        <f>E14</f>
        <v>19052246</v>
      </c>
      <c r="F9" s="20">
        <f>F14</f>
        <v>19760608</v>
      </c>
      <c r="G9" s="8"/>
    </row>
    <row r="10" spans="1:7" ht="25.5" customHeight="1">
      <c r="A10" s="65"/>
      <c r="B10" s="3" t="s">
        <v>2</v>
      </c>
      <c r="C10" s="20"/>
      <c r="D10" s="20"/>
      <c r="E10" s="20"/>
      <c r="F10" s="20"/>
      <c r="G10" s="8"/>
    </row>
    <row r="11" spans="1:7" ht="25.5" customHeight="1">
      <c r="A11" s="65"/>
      <c r="B11" s="3" t="s">
        <v>3</v>
      </c>
      <c r="C11" s="20">
        <f>C16</f>
        <v>172134000</v>
      </c>
      <c r="D11" s="20">
        <f>D16</f>
        <v>86067000</v>
      </c>
      <c r="E11" s="20">
        <f>E16</f>
        <v>86067000</v>
      </c>
      <c r="F11" s="20">
        <f>F16</f>
        <v>0</v>
      </c>
      <c r="G11" s="8"/>
    </row>
    <row r="12" spans="1:7" ht="25.5" customHeight="1">
      <c r="A12" s="65"/>
      <c r="B12" s="3" t="s">
        <v>5</v>
      </c>
      <c r="C12" s="20">
        <v>0</v>
      </c>
      <c r="D12" s="20">
        <v>0</v>
      </c>
      <c r="E12" s="20">
        <v>0</v>
      </c>
      <c r="F12" s="20">
        <v>0</v>
      </c>
      <c r="G12" s="8"/>
    </row>
    <row r="13" spans="1:7" ht="16.5" customHeight="1">
      <c r="A13" s="65" t="s">
        <v>36</v>
      </c>
      <c r="B13" s="5" t="s">
        <v>6</v>
      </c>
      <c r="C13" s="19">
        <f>C14+C15+C16+C17</f>
        <v>229365264</v>
      </c>
      <c r="D13" s="19">
        <f>D14+D15+D16+D17</f>
        <v>104485410</v>
      </c>
      <c r="E13" s="19">
        <f>E14+E15+E16+E17</f>
        <v>105119246</v>
      </c>
      <c r="F13" s="19">
        <f>F14+F15+F16+F17</f>
        <v>19760608</v>
      </c>
      <c r="G13" s="8"/>
    </row>
    <row r="14" spans="1:7" ht="16.5" customHeight="1">
      <c r="A14" s="65"/>
      <c r="B14" s="3" t="s">
        <v>4</v>
      </c>
      <c r="C14" s="20">
        <f>SUM(D14:F14)</f>
        <v>57231264</v>
      </c>
      <c r="D14" s="20">
        <v>18418410</v>
      </c>
      <c r="E14" s="20">
        <v>19052246</v>
      </c>
      <c r="F14" s="20">
        <v>19760608</v>
      </c>
      <c r="G14" s="8"/>
    </row>
    <row r="15" spans="1:7" ht="16.5" customHeight="1">
      <c r="A15" s="65"/>
      <c r="B15" s="3" t="s">
        <v>2</v>
      </c>
      <c r="C15" s="20"/>
      <c r="D15" s="20"/>
      <c r="E15" s="20"/>
      <c r="F15" s="20"/>
      <c r="G15" s="8"/>
    </row>
    <row r="16" spans="1:7" ht="16.5" customHeight="1">
      <c r="A16" s="65"/>
      <c r="B16" s="3" t="s">
        <v>3</v>
      </c>
      <c r="C16" s="20">
        <f>SUM(D16:F16)</f>
        <v>172134000</v>
      </c>
      <c r="D16" s="20">
        <v>86067000</v>
      </c>
      <c r="E16" s="20">
        <v>86067000</v>
      </c>
      <c r="F16" s="20"/>
      <c r="G16" s="8"/>
    </row>
    <row r="17" spans="1:7" ht="16.5" customHeight="1">
      <c r="A17" s="65"/>
      <c r="B17" s="3" t="s">
        <v>5</v>
      </c>
      <c r="C17" s="20">
        <v>0</v>
      </c>
      <c r="D17" s="20">
        <v>0</v>
      </c>
      <c r="E17" s="20">
        <v>0</v>
      </c>
      <c r="F17" s="20">
        <v>0</v>
      </c>
      <c r="G17" s="8"/>
    </row>
    <row r="18" spans="1:7" ht="16.5" customHeight="1" hidden="1">
      <c r="A18" s="65" t="s">
        <v>29</v>
      </c>
      <c r="B18" s="5" t="s">
        <v>6</v>
      </c>
      <c r="C18" s="19"/>
      <c r="D18" s="20"/>
      <c r="E18" s="20"/>
      <c r="F18" s="20"/>
      <c r="G18" s="8"/>
    </row>
    <row r="19" spans="1:7" ht="16.5" customHeight="1" hidden="1">
      <c r="A19" s="65"/>
      <c r="B19" s="3" t="s">
        <v>4</v>
      </c>
      <c r="C19" s="20"/>
      <c r="D19" s="20"/>
      <c r="E19" s="20"/>
      <c r="F19" s="20"/>
      <c r="G19" s="8"/>
    </row>
    <row r="20" spans="1:7" ht="16.5" customHeight="1" hidden="1">
      <c r="A20" s="65"/>
      <c r="B20" s="3" t="s">
        <v>2</v>
      </c>
      <c r="C20" s="20"/>
      <c r="D20" s="20"/>
      <c r="E20" s="20"/>
      <c r="F20" s="20"/>
      <c r="G20" s="8"/>
    </row>
    <row r="21" spans="1:7" ht="16.5" customHeight="1" hidden="1">
      <c r="A21" s="65"/>
      <c r="B21" s="3" t="s">
        <v>3</v>
      </c>
      <c r="C21" s="20"/>
      <c r="D21" s="20"/>
      <c r="E21" s="20"/>
      <c r="F21" s="20"/>
      <c r="G21" s="8"/>
    </row>
    <row r="22" spans="1:7" ht="16.5" customHeight="1" hidden="1">
      <c r="A22" s="65"/>
      <c r="B22" s="3" t="s">
        <v>5</v>
      </c>
      <c r="C22" s="20"/>
      <c r="D22" s="20"/>
      <c r="E22" s="20"/>
      <c r="F22" s="20"/>
      <c r="G22" s="8"/>
    </row>
    <row r="23" spans="1:7" ht="16.5" customHeight="1" hidden="1">
      <c r="A23" s="4" t="s">
        <v>28</v>
      </c>
      <c r="B23" s="3"/>
      <c r="C23" s="3"/>
      <c r="D23" s="3"/>
      <c r="E23" s="3"/>
      <c r="F23" s="3"/>
      <c r="G23" s="8"/>
    </row>
  </sheetData>
  <sheetProtection/>
  <mergeCells count="8">
    <mergeCell ref="E1:F1"/>
    <mergeCell ref="A13:A17"/>
    <mergeCell ref="A18:A22"/>
    <mergeCell ref="A3:F3"/>
    <mergeCell ref="A5:A7"/>
    <mergeCell ref="B5:B7"/>
    <mergeCell ref="C5:F5"/>
    <mergeCell ref="A8:A12"/>
  </mergeCells>
  <printOptions/>
  <pageMargins left="0.7" right="0.7" top="0.34" bottom="0.36" header="0.3" footer="0.3"/>
  <pageSetup fitToHeight="0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zoomScale="115" zoomScaleNormal="115" zoomScaleSheetLayoutView="115" zoomScalePageLayoutView="0" workbookViewId="0" topLeftCell="A1">
      <selection activeCell="J1" sqref="J1:K1"/>
    </sheetView>
  </sheetViews>
  <sheetFormatPr defaultColWidth="9.140625" defaultRowHeight="15"/>
  <cols>
    <col min="1" max="1" width="5.57421875" style="2" customWidth="1"/>
    <col min="2" max="2" width="33.8515625" style="0" customWidth="1"/>
    <col min="4" max="4" width="9.140625" style="1" customWidth="1"/>
    <col min="5" max="5" width="11.00390625" style="0" customWidth="1"/>
    <col min="6" max="6" width="10.28125" style="0" customWidth="1"/>
    <col min="7" max="7" width="8.7109375" style="0" customWidth="1"/>
    <col min="8" max="8" width="10.28125" style="0" customWidth="1"/>
    <col min="9" max="9" width="7.28125" style="0" customWidth="1"/>
    <col min="10" max="10" width="20.57421875" style="0" customWidth="1"/>
    <col min="11" max="11" width="14.00390625" style="0" customWidth="1"/>
  </cols>
  <sheetData>
    <row r="1" spans="1:12" ht="17.25" customHeight="1">
      <c r="A1"/>
      <c r="D1"/>
      <c r="I1" s="18"/>
      <c r="J1" s="77" t="s">
        <v>137</v>
      </c>
      <c r="K1" s="77"/>
      <c r="L1" s="18"/>
    </row>
    <row r="2" spans="1:6" ht="15.75">
      <c r="A2"/>
      <c r="D2"/>
      <c r="F2" s="6"/>
    </row>
    <row r="3" spans="1:12" ht="31.5" customHeight="1">
      <c r="A3" s="67" t="s">
        <v>52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13"/>
    </row>
    <row r="4" spans="1:4" ht="15">
      <c r="A4"/>
      <c r="D4"/>
    </row>
    <row r="5" spans="1:11" ht="19.5" customHeight="1">
      <c r="A5" s="84" t="s">
        <v>0</v>
      </c>
      <c r="B5" s="96" t="s">
        <v>18</v>
      </c>
      <c r="C5" s="96" t="s">
        <v>13</v>
      </c>
      <c r="D5" s="96" t="s">
        <v>21</v>
      </c>
      <c r="E5" s="96"/>
      <c r="F5" s="96"/>
      <c r="G5" s="96"/>
      <c r="H5" s="96"/>
      <c r="I5" s="96"/>
      <c r="J5" s="85" t="s">
        <v>15</v>
      </c>
      <c r="K5" s="85" t="s">
        <v>9</v>
      </c>
    </row>
    <row r="6" spans="1:11" ht="21" customHeight="1">
      <c r="A6" s="84"/>
      <c r="B6" s="96"/>
      <c r="C6" s="96"/>
      <c r="D6" s="16" t="s">
        <v>1</v>
      </c>
      <c r="E6" s="16" t="s">
        <v>6</v>
      </c>
      <c r="F6" s="16" t="s">
        <v>4</v>
      </c>
      <c r="G6" s="16" t="s">
        <v>2</v>
      </c>
      <c r="H6" s="16" t="s">
        <v>3</v>
      </c>
      <c r="I6" s="16" t="s">
        <v>5</v>
      </c>
      <c r="J6" s="86"/>
      <c r="K6" s="87"/>
    </row>
    <row r="7" spans="1:11" ht="12.75" customHeight="1">
      <c r="A7" s="84"/>
      <c r="B7" s="95" t="s">
        <v>35</v>
      </c>
      <c r="C7" s="96"/>
      <c r="D7" s="16" t="s">
        <v>6</v>
      </c>
      <c r="E7" s="12">
        <f aca="true" t="shared" si="0" ref="E7:E42">SUM(F7:I7)</f>
        <v>229365264</v>
      </c>
      <c r="F7" s="12">
        <f>SUM(F8:F10)</f>
        <v>57231264</v>
      </c>
      <c r="G7" s="12">
        <f>G11+G15+G19+G23+G27+G31+G35</f>
        <v>0</v>
      </c>
      <c r="H7" s="12">
        <f>H11+H15+H19+H23+H27+H31+H35</f>
        <v>172134000</v>
      </c>
      <c r="I7" s="12"/>
      <c r="J7" s="85"/>
      <c r="K7" s="85"/>
    </row>
    <row r="8" spans="1:11" ht="12.75" customHeight="1">
      <c r="A8" s="84"/>
      <c r="B8" s="95"/>
      <c r="C8" s="96"/>
      <c r="D8" s="16">
        <v>2014</v>
      </c>
      <c r="E8" s="12">
        <f t="shared" si="0"/>
        <v>104485410</v>
      </c>
      <c r="F8" s="12">
        <f>F12+F24+F36</f>
        <v>18418410</v>
      </c>
      <c r="G8" s="12">
        <f>G16+G12+G20+G24+G28+G32+G36</f>
        <v>0</v>
      </c>
      <c r="H8" s="12">
        <f>H16+H12+H20+H24+H28+H32+H36</f>
        <v>86067000</v>
      </c>
      <c r="I8" s="12"/>
      <c r="J8" s="86"/>
      <c r="K8" s="86"/>
    </row>
    <row r="9" spans="1:11" ht="12.75" customHeight="1">
      <c r="A9" s="84"/>
      <c r="B9" s="95"/>
      <c r="C9" s="96"/>
      <c r="D9" s="16">
        <v>2015</v>
      </c>
      <c r="E9" s="12">
        <f t="shared" si="0"/>
        <v>105119246</v>
      </c>
      <c r="F9" s="12">
        <f>F13+F25+F37</f>
        <v>19052246</v>
      </c>
      <c r="G9" s="12">
        <f>G17+G13+G21+G25+G29+G33+G37</f>
        <v>0</v>
      </c>
      <c r="H9" s="12">
        <f>H17+H13+H21+H25+H29+H33+H37</f>
        <v>86067000</v>
      </c>
      <c r="I9" s="12"/>
      <c r="J9" s="86"/>
      <c r="K9" s="86"/>
    </row>
    <row r="10" spans="1:11" ht="12.75" customHeight="1">
      <c r="A10" s="84"/>
      <c r="B10" s="95"/>
      <c r="C10" s="96"/>
      <c r="D10" s="16">
        <v>2016</v>
      </c>
      <c r="E10" s="12">
        <f t="shared" si="0"/>
        <v>19760608</v>
      </c>
      <c r="F10" s="12">
        <f>F14+F26+F38</f>
        <v>19760608</v>
      </c>
      <c r="G10" s="12">
        <f>G14+G18+G22+G26+G30+G34+G38</f>
        <v>0</v>
      </c>
      <c r="H10" s="12">
        <f>H14+H18+H22+H26+H30+H34+H38</f>
        <v>0</v>
      </c>
      <c r="I10" s="12"/>
      <c r="J10" s="86"/>
      <c r="K10" s="86"/>
    </row>
    <row r="11" spans="1:11" ht="24.75" customHeight="1">
      <c r="A11" s="84" t="s">
        <v>10</v>
      </c>
      <c r="B11" s="91" t="s">
        <v>76</v>
      </c>
      <c r="C11" s="84"/>
      <c r="D11" s="16" t="s">
        <v>6</v>
      </c>
      <c r="E11" s="12">
        <f t="shared" si="0"/>
        <v>22255561.54</v>
      </c>
      <c r="F11" s="12">
        <f>SUM(F12:F14)</f>
        <v>22255561.54</v>
      </c>
      <c r="G11" s="12">
        <f>SUM(G12:G14)</f>
        <v>0</v>
      </c>
      <c r="H11" s="12">
        <f>SUM(H12:H14)</f>
        <v>0</v>
      </c>
      <c r="I11" s="12">
        <f>SUM(I12:I14)</f>
        <v>0</v>
      </c>
      <c r="J11" s="85"/>
      <c r="K11" s="85"/>
    </row>
    <row r="12" spans="1:11" ht="24.75" customHeight="1">
      <c r="A12" s="84"/>
      <c r="B12" s="91"/>
      <c r="C12" s="84"/>
      <c r="D12" s="16">
        <v>2014</v>
      </c>
      <c r="E12" s="12">
        <f t="shared" si="0"/>
        <v>7089180.68</v>
      </c>
      <c r="F12" s="12">
        <f>F16+F20</f>
        <v>7089180.68</v>
      </c>
      <c r="G12" s="12"/>
      <c r="H12" s="12"/>
      <c r="I12" s="12"/>
      <c r="J12" s="86"/>
      <c r="K12" s="86"/>
    </row>
    <row r="13" spans="1:11" ht="24.75" customHeight="1">
      <c r="A13" s="84"/>
      <c r="B13" s="91"/>
      <c r="C13" s="84"/>
      <c r="D13" s="16">
        <v>2015</v>
      </c>
      <c r="E13" s="12">
        <f t="shared" si="0"/>
        <v>7406099.98</v>
      </c>
      <c r="F13" s="12">
        <f>F17+F21</f>
        <v>7406099.98</v>
      </c>
      <c r="G13" s="12"/>
      <c r="H13" s="12"/>
      <c r="I13" s="12"/>
      <c r="J13" s="86"/>
      <c r="K13" s="86"/>
    </row>
    <row r="14" spans="1:11" ht="24.75" customHeight="1">
      <c r="A14" s="84"/>
      <c r="B14" s="91"/>
      <c r="C14" s="84"/>
      <c r="D14" s="16">
        <v>2016</v>
      </c>
      <c r="E14" s="12">
        <f t="shared" si="0"/>
        <v>7760280.88</v>
      </c>
      <c r="F14" s="12">
        <f>F18+F22</f>
        <v>7760280.88</v>
      </c>
      <c r="G14" s="12"/>
      <c r="H14" s="12"/>
      <c r="I14" s="12"/>
      <c r="J14" s="86"/>
      <c r="K14" s="86"/>
    </row>
    <row r="15" spans="1:11" ht="18.75" customHeight="1">
      <c r="A15" s="84" t="s">
        <v>7</v>
      </c>
      <c r="B15" s="91" t="s">
        <v>118</v>
      </c>
      <c r="C15" s="84"/>
      <c r="D15" s="16" t="s">
        <v>6</v>
      </c>
      <c r="E15" s="12">
        <f t="shared" si="0"/>
        <v>14507423.83</v>
      </c>
      <c r="F15" s="12">
        <f>SUM(F16:F18)</f>
        <v>14507423.83</v>
      </c>
      <c r="G15" s="12">
        <f>SUM(G16:G18)</f>
        <v>0</v>
      </c>
      <c r="H15" s="12">
        <f>SUM(H16:H18)</f>
        <v>0</v>
      </c>
      <c r="I15" s="12">
        <f>SUM(I16:I18)</f>
        <v>0</v>
      </c>
      <c r="J15" s="85" t="s">
        <v>77</v>
      </c>
      <c r="K15" s="85" t="s">
        <v>36</v>
      </c>
    </row>
    <row r="16" spans="1:11" ht="18.75" customHeight="1">
      <c r="A16" s="84"/>
      <c r="B16" s="91"/>
      <c r="C16" s="84"/>
      <c r="D16" s="16">
        <v>2014</v>
      </c>
      <c r="E16" s="12">
        <f t="shared" si="0"/>
        <v>4726027.11</v>
      </c>
      <c r="F16" s="12">
        <v>4726027.11</v>
      </c>
      <c r="G16" s="12"/>
      <c r="H16" s="12"/>
      <c r="I16" s="12"/>
      <c r="J16" s="86"/>
      <c r="K16" s="86"/>
    </row>
    <row r="17" spans="1:11" ht="18.75" customHeight="1">
      <c r="A17" s="84"/>
      <c r="B17" s="91"/>
      <c r="C17" s="84"/>
      <c r="D17" s="16">
        <v>2015</v>
      </c>
      <c r="E17" s="12">
        <f t="shared" si="0"/>
        <v>4831668.21</v>
      </c>
      <c r="F17" s="12">
        <v>4831668.21</v>
      </c>
      <c r="G17" s="12"/>
      <c r="H17" s="12"/>
      <c r="I17" s="12"/>
      <c r="J17" s="86"/>
      <c r="K17" s="86"/>
    </row>
    <row r="18" spans="1:11" ht="18.75" customHeight="1">
      <c r="A18" s="84"/>
      <c r="B18" s="91"/>
      <c r="C18" s="84"/>
      <c r="D18" s="16">
        <v>2016</v>
      </c>
      <c r="E18" s="12">
        <f t="shared" si="0"/>
        <v>4949728.51</v>
      </c>
      <c r="F18" s="12">
        <v>4949728.51</v>
      </c>
      <c r="G18" s="12"/>
      <c r="H18" s="12"/>
      <c r="I18" s="12"/>
      <c r="J18" s="86"/>
      <c r="K18" s="86"/>
    </row>
    <row r="19" spans="1:11" ht="12.75" customHeight="1">
      <c r="A19" s="84" t="s">
        <v>8</v>
      </c>
      <c r="B19" s="91" t="s">
        <v>84</v>
      </c>
      <c r="C19" s="84"/>
      <c r="D19" s="16" t="s">
        <v>6</v>
      </c>
      <c r="E19" s="12">
        <f t="shared" si="0"/>
        <v>7748137.71</v>
      </c>
      <c r="F19" s="12">
        <f>SUM(F20:F22)</f>
        <v>7748137.71</v>
      </c>
      <c r="G19" s="12">
        <f>SUM(G20:G22)</f>
        <v>0</v>
      </c>
      <c r="H19" s="12">
        <f>SUM(H20:H22)</f>
        <v>0</v>
      </c>
      <c r="I19" s="12">
        <f>SUM(I20:I22)</f>
        <v>0</v>
      </c>
      <c r="J19" s="86"/>
      <c r="K19" s="85" t="s">
        <v>36</v>
      </c>
    </row>
    <row r="20" spans="1:11" ht="12.75" customHeight="1">
      <c r="A20" s="84"/>
      <c r="B20" s="91"/>
      <c r="C20" s="84"/>
      <c r="D20" s="16">
        <v>2014</v>
      </c>
      <c r="E20" s="12">
        <f t="shared" si="0"/>
        <v>2363153.57</v>
      </c>
      <c r="F20" s="12">
        <v>2363153.57</v>
      </c>
      <c r="G20" s="12"/>
      <c r="H20" s="12"/>
      <c r="I20" s="12"/>
      <c r="J20" s="86"/>
      <c r="K20" s="86"/>
    </row>
    <row r="21" spans="1:11" ht="12.75" customHeight="1">
      <c r="A21" s="84"/>
      <c r="B21" s="91"/>
      <c r="C21" s="84"/>
      <c r="D21" s="16">
        <v>2015</v>
      </c>
      <c r="E21" s="12">
        <f t="shared" si="0"/>
        <v>2574431.77</v>
      </c>
      <c r="F21" s="12">
        <v>2574431.77</v>
      </c>
      <c r="G21" s="12"/>
      <c r="H21" s="12"/>
      <c r="I21" s="12"/>
      <c r="J21" s="86"/>
      <c r="K21" s="86"/>
    </row>
    <row r="22" spans="1:11" ht="12.75" customHeight="1">
      <c r="A22" s="84"/>
      <c r="B22" s="91"/>
      <c r="C22" s="84"/>
      <c r="D22" s="16">
        <v>2016</v>
      </c>
      <c r="E22" s="12">
        <f t="shared" si="0"/>
        <v>2810552.37</v>
      </c>
      <c r="F22" s="12">
        <v>2810552.37</v>
      </c>
      <c r="G22" s="12"/>
      <c r="H22" s="12"/>
      <c r="I22" s="12"/>
      <c r="J22" s="87"/>
      <c r="K22" s="86"/>
    </row>
    <row r="23" spans="1:11" ht="17.25" customHeight="1">
      <c r="A23" s="84" t="s">
        <v>11</v>
      </c>
      <c r="B23" s="91" t="s">
        <v>78</v>
      </c>
      <c r="C23" s="84"/>
      <c r="D23" s="16" t="s">
        <v>6</v>
      </c>
      <c r="E23" s="12">
        <f t="shared" si="0"/>
        <v>25257487.39</v>
      </c>
      <c r="F23" s="12">
        <f>SUM(F24:F26)</f>
        <v>25257487.39</v>
      </c>
      <c r="G23" s="12">
        <f>SUM(G24:G26)</f>
        <v>0</v>
      </c>
      <c r="H23" s="12">
        <f>SUM(H24:H26)</f>
        <v>0</v>
      </c>
      <c r="I23" s="12">
        <f>SUM(I24:I26)</f>
        <v>0</v>
      </c>
      <c r="J23" s="85"/>
      <c r="K23" s="85" t="s">
        <v>36</v>
      </c>
    </row>
    <row r="24" spans="1:11" ht="17.25" customHeight="1">
      <c r="A24" s="84"/>
      <c r="B24" s="91"/>
      <c r="C24" s="84"/>
      <c r="D24" s="16">
        <v>2014</v>
      </c>
      <c r="E24" s="12">
        <f t="shared" si="0"/>
        <v>8199603.459999999</v>
      </c>
      <c r="F24" s="12">
        <f>F28+F32</f>
        <v>8199603.459999999</v>
      </c>
      <c r="G24" s="12"/>
      <c r="H24" s="12"/>
      <c r="I24" s="12"/>
      <c r="J24" s="86"/>
      <c r="K24" s="86"/>
    </row>
    <row r="25" spans="1:11" ht="17.25" customHeight="1">
      <c r="A25" s="84"/>
      <c r="B25" s="91"/>
      <c r="C25" s="84"/>
      <c r="D25" s="16">
        <v>2015</v>
      </c>
      <c r="E25" s="12">
        <f t="shared" si="0"/>
        <v>8410881.66</v>
      </c>
      <c r="F25" s="12">
        <f>F29+F33</f>
        <v>8410881.66</v>
      </c>
      <c r="G25" s="12"/>
      <c r="H25" s="12"/>
      <c r="I25" s="12"/>
      <c r="J25" s="86"/>
      <c r="K25" s="86"/>
    </row>
    <row r="26" spans="1:11" ht="17.25" customHeight="1">
      <c r="A26" s="84"/>
      <c r="B26" s="91"/>
      <c r="C26" s="84"/>
      <c r="D26" s="16">
        <v>2016</v>
      </c>
      <c r="E26" s="12">
        <f t="shared" si="0"/>
        <v>8647002.27</v>
      </c>
      <c r="F26" s="12">
        <f>F30+F34</f>
        <v>8647002.27</v>
      </c>
      <c r="G26" s="12"/>
      <c r="H26" s="12"/>
      <c r="I26" s="12"/>
      <c r="J26" s="86"/>
      <c r="K26" s="86"/>
    </row>
    <row r="27" spans="1:11" ht="12.75" customHeight="1">
      <c r="A27" s="84" t="s">
        <v>12</v>
      </c>
      <c r="B27" s="91" t="s">
        <v>119</v>
      </c>
      <c r="C27" s="84"/>
      <c r="D27" s="16" t="s">
        <v>6</v>
      </c>
      <c r="E27" s="12">
        <f t="shared" si="0"/>
        <v>14002580.05</v>
      </c>
      <c r="F27" s="12">
        <f>SUM(F28:F30)</f>
        <v>14002580.05</v>
      </c>
      <c r="G27" s="12">
        <f>SUM(G28:G30)</f>
        <v>0</v>
      </c>
      <c r="H27" s="12">
        <f>SUM(H28:H30)</f>
        <v>0</v>
      </c>
      <c r="I27" s="12">
        <f>SUM(I28:I30)</f>
        <v>0</v>
      </c>
      <c r="J27" s="85" t="s">
        <v>79</v>
      </c>
      <c r="K27" s="85" t="s">
        <v>36</v>
      </c>
    </row>
    <row r="28" spans="1:11" ht="12.75" customHeight="1">
      <c r="A28" s="84"/>
      <c r="B28" s="91"/>
      <c r="C28" s="84"/>
      <c r="D28" s="16">
        <v>2014</v>
      </c>
      <c r="E28" s="12">
        <f t="shared" si="0"/>
        <v>4557747.18</v>
      </c>
      <c r="F28" s="12">
        <v>4557747.18</v>
      </c>
      <c r="G28" s="12"/>
      <c r="H28" s="12"/>
      <c r="I28" s="12"/>
      <c r="J28" s="86"/>
      <c r="K28" s="86"/>
    </row>
    <row r="29" spans="1:11" ht="12.75" customHeight="1">
      <c r="A29" s="84"/>
      <c r="B29" s="91"/>
      <c r="C29" s="84"/>
      <c r="D29" s="16">
        <v>2015</v>
      </c>
      <c r="E29" s="12">
        <f t="shared" si="0"/>
        <v>4663386.28</v>
      </c>
      <c r="F29" s="12">
        <v>4663386.28</v>
      </c>
      <c r="G29" s="12"/>
      <c r="H29" s="12"/>
      <c r="I29" s="12"/>
      <c r="J29" s="86"/>
      <c r="K29" s="86"/>
    </row>
    <row r="30" spans="1:11" ht="12.75" customHeight="1">
      <c r="A30" s="84"/>
      <c r="B30" s="91"/>
      <c r="C30" s="84"/>
      <c r="D30" s="16">
        <v>2016</v>
      </c>
      <c r="E30" s="12">
        <f t="shared" si="0"/>
        <v>4781446.59</v>
      </c>
      <c r="F30" s="12">
        <v>4781446.59</v>
      </c>
      <c r="G30" s="12"/>
      <c r="H30" s="12"/>
      <c r="I30" s="12"/>
      <c r="J30" s="86"/>
      <c r="K30" s="86"/>
    </row>
    <row r="31" spans="1:11" ht="12.75" customHeight="1">
      <c r="A31" s="84" t="s">
        <v>14</v>
      </c>
      <c r="B31" s="91" t="s">
        <v>120</v>
      </c>
      <c r="C31" s="84"/>
      <c r="D31" s="16" t="s">
        <v>6</v>
      </c>
      <c r="E31" s="12">
        <f t="shared" si="0"/>
        <v>183388907.34</v>
      </c>
      <c r="F31" s="12">
        <f>SUM(F32:F34)</f>
        <v>11254907.34</v>
      </c>
      <c r="G31" s="12">
        <f>SUM(G32:G34)</f>
        <v>0</v>
      </c>
      <c r="H31" s="12">
        <f>SUM(H32:H34)</f>
        <v>172134000</v>
      </c>
      <c r="I31" s="12">
        <f>SUM(I32:I34)</f>
        <v>0</v>
      </c>
      <c r="J31" s="85" t="s">
        <v>80</v>
      </c>
      <c r="K31" s="85" t="s">
        <v>36</v>
      </c>
    </row>
    <row r="32" spans="1:11" ht="12.75" customHeight="1">
      <c r="A32" s="84"/>
      <c r="B32" s="91"/>
      <c r="C32" s="84"/>
      <c r="D32" s="16">
        <v>2014</v>
      </c>
      <c r="E32" s="12">
        <f t="shared" si="0"/>
        <v>89708856.28</v>
      </c>
      <c r="F32" s="12">
        <v>3641856.28</v>
      </c>
      <c r="G32" s="12"/>
      <c r="H32" s="12">
        <v>86067000</v>
      </c>
      <c r="I32" s="12"/>
      <c r="J32" s="86"/>
      <c r="K32" s="86"/>
    </row>
    <row r="33" spans="1:11" ht="12.75" customHeight="1">
      <c r="A33" s="84"/>
      <c r="B33" s="91"/>
      <c r="C33" s="84"/>
      <c r="D33" s="16">
        <v>2015</v>
      </c>
      <c r="E33" s="12">
        <f t="shared" si="0"/>
        <v>89814495.38</v>
      </c>
      <c r="F33" s="12">
        <v>3747495.38</v>
      </c>
      <c r="G33" s="12"/>
      <c r="H33" s="12">
        <v>86067000</v>
      </c>
      <c r="I33" s="12"/>
      <c r="J33" s="86"/>
      <c r="K33" s="86"/>
    </row>
    <row r="34" spans="1:11" ht="12.75" customHeight="1">
      <c r="A34" s="84"/>
      <c r="B34" s="91"/>
      <c r="C34" s="84"/>
      <c r="D34" s="16">
        <v>2016</v>
      </c>
      <c r="E34" s="12">
        <f t="shared" si="0"/>
        <v>3865555.68</v>
      </c>
      <c r="F34" s="12">
        <v>3865555.68</v>
      </c>
      <c r="G34" s="12"/>
      <c r="H34" s="12"/>
      <c r="I34" s="12"/>
      <c r="J34" s="86"/>
      <c r="K34" s="86"/>
    </row>
    <row r="35" spans="1:11" ht="12.75" customHeight="1">
      <c r="A35" s="84" t="s">
        <v>43</v>
      </c>
      <c r="B35" s="91" t="s">
        <v>81</v>
      </c>
      <c r="C35" s="84"/>
      <c r="D35" s="16" t="s">
        <v>6</v>
      </c>
      <c r="E35" s="12">
        <f t="shared" si="0"/>
        <v>9718215.07</v>
      </c>
      <c r="F35" s="12">
        <f>SUM(F36:F38)</f>
        <v>9718215.07</v>
      </c>
      <c r="G35" s="12">
        <f>SUM(G36:G38)</f>
        <v>0</v>
      </c>
      <c r="H35" s="12">
        <f>SUM(H36:H38)</f>
        <v>0</v>
      </c>
      <c r="I35" s="12">
        <f>SUM(I36:I38)</f>
        <v>0</v>
      </c>
      <c r="J35" s="85"/>
      <c r="K35" s="85" t="s">
        <v>36</v>
      </c>
    </row>
    <row r="36" spans="1:11" ht="12.75" customHeight="1">
      <c r="A36" s="84"/>
      <c r="B36" s="91"/>
      <c r="C36" s="84"/>
      <c r="D36" s="16">
        <v>2014</v>
      </c>
      <c r="E36" s="12">
        <f t="shared" si="0"/>
        <v>3129625.86</v>
      </c>
      <c r="F36" s="12">
        <f>F40</f>
        <v>3129625.86</v>
      </c>
      <c r="G36" s="12"/>
      <c r="H36" s="12"/>
      <c r="I36" s="12"/>
      <c r="J36" s="86"/>
      <c r="K36" s="86"/>
    </row>
    <row r="37" spans="1:11" ht="12.75" customHeight="1">
      <c r="A37" s="84"/>
      <c r="B37" s="91"/>
      <c r="C37" s="84"/>
      <c r="D37" s="16">
        <v>2015</v>
      </c>
      <c r="E37" s="12">
        <f t="shared" si="0"/>
        <v>3235264.36</v>
      </c>
      <c r="F37" s="12">
        <f>F41</f>
        <v>3235264.36</v>
      </c>
      <c r="G37" s="12"/>
      <c r="H37" s="12"/>
      <c r="I37" s="12"/>
      <c r="J37" s="86"/>
      <c r="K37" s="86"/>
    </row>
    <row r="38" spans="1:11" ht="12.75" customHeight="1">
      <c r="A38" s="84"/>
      <c r="B38" s="91"/>
      <c r="C38" s="84"/>
      <c r="D38" s="16">
        <v>2016</v>
      </c>
      <c r="E38" s="12">
        <f t="shared" si="0"/>
        <v>3353324.85</v>
      </c>
      <c r="F38" s="12">
        <f>F42</f>
        <v>3353324.85</v>
      </c>
      <c r="G38" s="12"/>
      <c r="H38" s="12"/>
      <c r="I38" s="12"/>
      <c r="J38" s="87"/>
      <c r="K38" s="87"/>
    </row>
    <row r="39" spans="1:11" ht="15">
      <c r="A39" s="84" t="s">
        <v>82</v>
      </c>
      <c r="B39" s="91" t="s">
        <v>121</v>
      </c>
      <c r="C39" s="84"/>
      <c r="D39" s="16" t="s">
        <v>6</v>
      </c>
      <c r="E39" s="12">
        <f t="shared" si="0"/>
        <v>9718215.07</v>
      </c>
      <c r="F39" s="12">
        <f>SUM(F40:F42)</f>
        <v>9718215.07</v>
      </c>
      <c r="G39" s="12">
        <f>SUM(G40:G42)</f>
        <v>0</v>
      </c>
      <c r="H39" s="12">
        <f>SUM(H40:H42)</f>
        <v>0</v>
      </c>
      <c r="I39" s="12">
        <f>SUM(I40:I42)</f>
        <v>0</v>
      </c>
      <c r="J39" s="85" t="s">
        <v>83</v>
      </c>
      <c r="K39" s="85" t="s">
        <v>36</v>
      </c>
    </row>
    <row r="40" spans="1:11" ht="15">
      <c r="A40" s="84"/>
      <c r="B40" s="91"/>
      <c r="C40" s="84"/>
      <c r="D40" s="16">
        <v>2014</v>
      </c>
      <c r="E40" s="12">
        <f t="shared" si="0"/>
        <v>3129625.86</v>
      </c>
      <c r="F40" s="12">
        <v>3129625.86</v>
      </c>
      <c r="G40" s="12"/>
      <c r="H40" s="12"/>
      <c r="I40" s="12"/>
      <c r="J40" s="86"/>
      <c r="K40" s="86"/>
    </row>
    <row r="41" spans="1:11" ht="15">
      <c r="A41" s="84"/>
      <c r="B41" s="91"/>
      <c r="C41" s="84"/>
      <c r="D41" s="16">
        <v>2015</v>
      </c>
      <c r="E41" s="12">
        <f t="shared" si="0"/>
        <v>3235264.36</v>
      </c>
      <c r="F41" s="12">
        <v>3235264.36</v>
      </c>
      <c r="G41" s="12"/>
      <c r="H41" s="12"/>
      <c r="I41" s="12"/>
      <c r="J41" s="86"/>
      <c r="K41" s="86"/>
    </row>
    <row r="42" spans="1:11" ht="15">
      <c r="A42" s="84"/>
      <c r="B42" s="91"/>
      <c r="C42" s="84"/>
      <c r="D42" s="16">
        <v>2016</v>
      </c>
      <c r="E42" s="12">
        <f t="shared" si="0"/>
        <v>3353324.85</v>
      </c>
      <c r="F42" s="12">
        <v>3353324.85</v>
      </c>
      <c r="G42" s="12"/>
      <c r="H42" s="12"/>
      <c r="I42" s="12"/>
      <c r="J42" s="87"/>
      <c r="K42" s="87"/>
    </row>
  </sheetData>
  <sheetProtection/>
  <mergeCells count="52">
    <mergeCell ref="A39:A42"/>
    <mergeCell ref="B39:B42"/>
    <mergeCell ref="C39:C42"/>
    <mergeCell ref="J39:J42"/>
    <mergeCell ref="K39:K42"/>
    <mergeCell ref="J1:K1"/>
    <mergeCell ref="A31:A34"/>
    <mergeCell ref="B31:B34"/>
    <mergeCell ref="C31:C34"/>
    <mergeCell ref="J31:J34"/>
    <mergeCell ref="K31:K34"/>
    <mergeCell ref="A35:A38"/>
    <mergeCell ref="B35:B38"/>
    <mergeCell ref="C35:C38"/>
    <mergeCell ref="J35:J38"/>
    <mergeCell ref="K35:K38"/>
    <mergeCell ref="A23:A26"/>
    <mergeCell ref="B23:B26"/>
    <mergeCell ref="C23:C26"/>
    <mergeCell ref="J23:J26"/>
    <mergeCell ref="K23:K26"/>
    <mergeCell ref="A27:A30"/>
    <mergeCell ref="B27:B30"/>
    <mergeCell ref="C27:C30"/>
    <mergeCell ref="J27:J30"/>
    <mergeCell ref="K27:K30"/>
    <mergeCell ref="A15:A18"/>
    <mergeCell ref="B15:B18"/>
    <mergeCell ref="C15:C18"/>
    <mergeCell ref="J15:J22"/>
    <mergeCell ref="K15:K18"/>
    <mergeCell ref="A19:A22"/>
    <mergeCell ref="B19:B22"/>
    <mergeCell ref="C19:C22"/>
    <mergeCell ref="K19:K22"/>
    <mergeCell ref="A7:A10"/>
    <mergeCell ref="B7:B10"/>
    <mergeCell ref="C7:C10"/>
    <mergeCell ref="J7:J10"/>
    <mergeCell ref="K7:K10"/>
    <mergeCell ref="A11:A14"/>
    <mergeCell ref="B11:B14"/>
    <mergeCell ref="C11:C14"/>
    <mergeCell ref="J11:J14"/>
    <mergeCell ref="K11:K14"/>
    <mergeCell ref="A3:K3"/>
    <mergeCell ref="A5:A6"/>
    <mergeCell ref="B5:B6"/>
    <mergeCell ref="C5:C6"/>
    <mergeCell ref="D5:I5"/>
    <mergeCell ref="J5:J6"/>
    <mergeCell ref="K5:K6"/>
  </mergeCells>
  <printOptions/>
  <pageMargins left="0.7086614173228347" right="0.7086614173228347" top="0.35433070866141736" bottom="0.35433070866141736" header="0.31496062992125984" footer="0.31496062992125984"/>
  <pageSetup fitToHeight="0" fitToWidth="1" horizontalDpi="600" verticalDpi="600" orientation="landscape" paperSize="9" scale="9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zoomScale="115" zoomScaleNormal="115" zoomScaleSheetLayoutView="115" zoomScalePageLayoutView="0" workbookViewId="0" topLeftCell="A1">
      <selection activeCell="E1" sqref="E1:F1"/>
    </sheetView>
  </sheetViews>
  <sheetFormatPr defaultColWidth="11.140625" defaultRowHeight="15"/>
  <cols>
    <col min="1" max="1" width="21.8515625" style="0" customWidth="1"/>
    <col min="2" max="2" width="5.7109375" style="0" customWidth="1"/>
    <col min="3" max="3" width="12.421875" style="0" customWidth="1"/>
    <col min="4" max="6" width="11.140625" style="0" customWidth="1"/>
    <col min="7" max="251" width="9.140625" style="0" customWidth="1"/>
    <col min="252" max="252" width="21.8515625" style="0" customWidth="1"/>
    <col min="253" max="253" width="5.7109375" style="0" customWidth="1"/>
    <col min="254" max="254" width="12.421875" style="0" customWidth="1"/>
  </cols>
  <sheetData>
    <row r="1" spans="5:6" ht="14.25" customHeight="1">
      <c r="E1" s="77" t="s">
        <v>138</v>
      </c>
      <c r="F1" s="77"/>
    </row>
    <row r="3" spans="1:7" ht="43.5" customHeight="1">
      <c r="A3" s="67" t="s">
        <v>101</v>
      </c>
      <c r="B3" s="67"/>
      <c r="C3" s="67"/>
      <c r="D3" s="67"/>
      <c r="E3" s="67"/>
      <c r="F3" s="67"/>
      <c r="G3" s="13"/>
    </row>
    <row r="5" spans="1:7" ht="16.5" customHeight="1">
      <c r="A5" s="68"/>
      <c r="B5" s="71"/>
      <c r="C5" s="74" t="s">
        <v>20</v>
      </c>
      <c r="D5" s="75"/>
      <c r="E5" s="75"/>
      <c r="F5" s="75"/>
      <c r="G5" s="7"/>
    </row>
    <row r="6" spans="1:7" ht="16.5" customHeight="1">
      <c r="A6" s="69"/>
      <c r="B6" s="72"/>
      <c r="C6" s="9" t="s">
        <v>6</v>
      </c>
      <c r="D6" s="9">
        <v>2014</v>
      </c>
      <c r="E6" s="9">
        <v>2015</v>
      </c>
      <c r="F6" s="9">
        <v>2016</v>
      </c>
      <c r="G6" s="7"/>
    </row>
    <row r="7" spans="1:7" ht="16.5" customHeight="1">
      <c r="A7" s="70"/>
      <c r="B7" s="73"/>
      <c r="C7" s="14" t="s">
        <v>19</v>
      </c>
      <c r="D7" s="14" t="s">
        <v>19</v>
      </c>
      <c r="E7" s="14" t="s">
        <v>19</v>
      </c>
      <c r="F7" s="14" t="s">
        <v>19</v>
      </c>
      <c r="G7" s="7"/>
    </row>
    <row r="8" spans="1:7" ht="16.5" customHeight="1">
      <c r="A8" s="65" t="s">
        <v>39</v>
      </c>
      <c r="B8" s="5" t="s">
        <v>6</v>
      </c>
      <c r="C8" s="10">
        <f>C9</f>
        <v>98028841</v>
      </c>
      <c r="D8" s="11">
        <f>D9</f>
        <v>31657884</v>
      </c>
      <c r="E8" s="11">
        <f>E9</f>
        <v>32895292</v>
      </c>
      <c r="F8" s="11">
        <f>F9</f>
        <v>33475665</v>
      </c>
      <c r="G8" s="8"/>
    </row>
    <row r="9" spans="1:7" ht="16.5" customHeight="1">
      <c r="A9" s="65"/>
      <c r="B9" s="3" t="s">
        <v>4</v>
      </c>
      <c r="C9" s="11">
        <f>D9+E9+F9</f>
        <v>98028841</v>
      </c>
      <c r="D9" s="11">
        <f>D14</f>
        <v>31657884</v>
      </c>
      <c r="E9" s="11">
        <f>E14</f>
        <v>32895292</v>
      </c>
      <c r="F9" s="11">
        <f>F14</f>
        <v>33475665</v>
      </c>
      <c r="G9" s="8"/>
    </row>
    <row r="10" spans="1:7" ht="16.5" customHeight="1">
      <c r="A10" s="65"/>
      <c r="B10" s="3" t="s">
        <v>2</v>
      </c>
      <c r="C10" s="11"/>
      <c r="D10" s="11"/>
      <c r="E10" s="11"/>
      <c r="F10" s="11"/>
      <c r="G10" s="8"/>
    </row>
    <row r="11" spans="1:7" ht="16.5" customHeight="1">
      <c r="A11" s="65"/>
      <c r="B11" s="3" t="s">
        <v>3</v>
      </c>
      <c r="C11" s="11"/>
      <c r="D11" s="11"/>
      <c r="E11" s="11"/>
      <c r="F11" s="11"/>
      <c r="G11" s="8"/>
    </row>
    <row r="12" spans="1:7" ht="16.5" customHeight="1">
      <c r="A12" s="65"/>
      <c r="B12" s="3" t="s">
        <v>5</v>
      </c>
      <c r="C12" s="11"/>
      <c r="D12" s="11"/>
      <c r="E12" s="11"/>
      <c r="F12" s="11"/>
      <c r="G12" s="8"/>
    </row>
    <row r="13" spans="1:7" ht="16.5" customHeight="1">
      <c r="A13" s="65" t="s">
        <v>38</v>
      </c>
      <c r="B13" s="5" t="s">
        <v>6</v>
      </c>
      <c r="C13" s="10">
        <f>C14</f>
        <v>98028841</v>
      </c>
      <c r="D13" s="11">
        <f>D14</f>
        <v>31657884</v>
      </c>
      <c r="E13" s="11">
        <f>E14</f>
        <v>32895292</v>
      </c>
      <c r="F13" s="11">
        <f>F14</f>
        <v>33475665</v>
      </c>
      <c r="G13" s="8"/>
    </row>
    <row r="14" spans="1:7" ht="16.5" customHeight="1">
      <c r="A14" s="65"/>
      <c r="B14" s="3" t="s">
        <v>4</v>
      </c>
      <c r="C14" s="11">
        <f>D14+E14+F14</f>
        <v>98028841</v>
      </c>
      <c r="D14" s="11">
        <f>31657884</f>
        <v>31657884</v>
      </c>
      <c r="E14" s="11">
        <v>32895292</v>
      </c>
      <c r="F14" s="11">
        <v>33475665</v>
      </c>
      <c r="G14" s="8"/>
    </row>
    <row r="15" spans="1:7" ht="16.5" customHeight="1">
      <c r="A15" s="65"/>
      <c r="B15" s="3" t="s">
        <v>2</v>
      </c>
      <c r="C15" s="11"/>
      <c r="D15" s="11"/>
      <c r="E15" s="11"/>
      <c r="F15" s="11"/>
      <c r="G15" s="8"/>
    </row>
    <row r="16" spans="1:7" ht="16.5" customHeight="1">
      <c r="A16" s="65"/>
      <c r="B16" s="3" t="s">
        <v>3</v>
      </c>
      <c r="C16" s="11"/>
      <c r="D16" s="11"/>
      <c r="E16" s="11"/>
      <c r="F16" s="11"/>
      <c r="G16" s="8"/>
    </row>
    <row r="17" spans="1:7" ht="16.5" customHeight="1">
      <c r="A17" s="65"/>
      <c r="B17" s="3" t="s">
        <v>5</v>
      </c>
      <c r="C17" s="11"/>
      <c r="D17" s="11"/>
      <c r="E17" s="11"/>
      <c r="F17" s="11"/>
      <c r="G17" s="8"/>
    </row>
  </sheetData>
  <sheetProtection/>
  <mergeCells count="7">
    <mergeCell ref="E1:F1"/>
    <mergeCell ref="A13:A17"/>
    <mergeCell ref="A3:F3"/>
    <mergeCell ref="A5:A7"/>
    <mergeCell ref="B5:B7"/>
    <mergeCell ref="C5:F5"/>
    <mergeCell ref="A8:A12"/>
  </mergeCells>
  <printOptions/>
  <pageMargins left="0.7" right="0.7" top="0.34" bottom="0.36" header="0.3" footer="0.3"/>
  <pageSetup fitToHeight="0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zoomScale="115" zoomScaleNormal="115" zoomScaleSheetLayoutView="115" zoomScalePageLayoutView="0" workbookViewId="0" topLeftCell="A1">
      <selection activeCell="J1" sqref="J1:K1"/>
    </sheetView>
  </sheetViews>
  <sheetFormatPr defaultColWidth="9.140625" defaultRowHeight="15"/>
  <cols>
    <col min="1" max="1" width="5.57421875" style="2" customWidth="1"/>
    <col min="2" max="2" width="33.8515625" style="0" customWidth="1"/>
    <col min="4" max="4" width="9.140625" style="1" customWidth="1"/>
    <col min="5" max="5" width="11.28125" style="0" customWidth="1"/>
    <col min="6" max="6" width="11.421875" style="0" customWidth="1"/>
    <col min="7" max="9" width="7.28125" style="0" customWidth="1"/>
    <col min="10" max="10" width="20.57421875" style="0" customWidth="1"/>
    <col min="11" max="11" width="14.00390625" style="0" customWidth="1"/>
  </cols>
  <sheetData>
    <row r="1" spans="1:11" ht="16.5" customHeight="1">
      <c r="A1"/>
      <c r="D1"/>
      <c r="I1" s="18"/>
      <c r="J1" s="77" t="s">
        <v>141</v>
      </c>
      <c r="K1" s="77"/>
    </row>
    <row r="2" spans="1:6" ht="15.75">
      <c r="A2"/>
      <c r="D2"/>
      <c r="F2" s="6"/>
    </row>
    <row r="3" spans="1:12" ht="30.75" customHeight="1">
      <c r="A3" s="67" t="s">
        <v>57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13"/>
    </row>
    <row r="4" spans="1:4" ht="15">
      <c r="A4"/>
      <c r="D4"/>
    </row>
    <row r="5" spans="1:11" ht="19.5" customHeight="1">
      <c r="A5" s="84" t="s">
        <v>0</v>
      </c>
      <c r="B5" s="96" t="s">
        <v>18</v>
      </c>
      <c r="C5" s="96" t="s">
        <v>13</v>
      </c>
      <c r="D5" s="96" t="s">
        <v>21</v>
      </c>
      <c r="E5" s="96"/>
      <c r="F5" s="96"/>
      <c r="G5" s="96"/>
      <c r="H5" s="96"/>
      <c r="I5" s="96"/>
      <c r="J5" s="85" t="s">
        <v>15</v>
      </c>
      <c r="K5" s="85" t="s">
        <v>9</v>
      </c>
    </row>
    <row r="6" spans="1:11" ht="21" customHeight="1">
      <c r="A6" s="84"/>
      <c r="B6" s="96"/>
      <c r="C6" s="96"/>
      <c r="D6" s="16" t="s">
        <v>1</v>
      </c>
      <c r="E6" s="16" t="s">
        <v>6</v>
      </c>
      <c r="F6" s="16" t="s">
        <v>4</v>
      </c>
      <c r="G6" s="16" t="s">
        <v>2</v>
      </c>
      <c r="H6" s="16" t="s">
        <v>3</v>
      </c>
      <c r="I6" s="16" t="s">
        <v>5</v>
      </c>
      <c r="J6" s="86"/>
      <c r="K6" s="87"/>
    </row>
    <row r="7" spans="1:11" ht="12.75" customHeight="1">
      <c r="A7" s="84"/>
      <c r="B7" s="95" t="s">
        <v>56</v>
      </c>
      <c r="C7" s="96"/>
      <c r="D7" s="16" t="s">
        <v>6</v>
      </c>
      <c r="E7" s="12">
        <f>F7</f>
        <v>98028841</v>
      </c>
      <c r="F7" s="12">
        <f>F8+F9+F10</f>
        <v>98028841</v>
      </c>
      <c r="G7" s="31"/>
      <c r="H7" s="31"/>
      <c r="I7" s="31"/>
      <c r="J7" s="85"/>
      <c r="K7" s="85"/>
    </row>
    <row r="8" spans="1:11" ht="12.75" customHeight="1">
      <c r="A8" s="84"/>
      <c r="B8" s="95"/>
      <c r="C8" s="96"/>
      <c r="D8" s="16">
        <v>2014</v>
      </c>
      <c r="E8" s="12">
        <f>+E13+E23</f>
        <v>29581278</v>
      </c>
      <c r="F8" s="12">
        <f>F13+F23</f>
        <v>31657884</v>
      </c>
      <c r="G8" s="31"/>
      <c r="H8" s="31"/>
      <c r="I8" s="31"/>
      <c r="J8" s="86"/>
      <c r="K8" s="86"/>
    </row>
    <row r="9" spans="1:11" ht="12.75" customHeight="1">
      <c r="A9" s="84"/>
      <c r="B9" s="95"/>
      <c r="C9" s="96"/>
      <c r="D9" s="16">
        <v>2015</v>
      </c>
      <c r="E9" s="12">
        <f>E14+E24</f>
        <v>30728380</v>
      </c>
      <c r="F9" s="12">
        <f>F14+F24</f>
        <v>32895292</v>
      </c>
      <c r="G9" s="31"/>
      <c r="H9" s="31"/>
      <c r="I9" s="31"/>
      <c r="J9" s="86"/>
      <c r="K9" s="86"/>
    </row>
    <row r="10" spans="1:11" ht="12.75" customHeight="1">
      <c r="A10" s="84"/>
      <c r="B10" s="95"/>
      <c r="C10" s="96"/>
      <c r="D10" s="16">
        <v>2016</v>
      </c>
      <c r="E10" s="12">
        <f>E15+E25</f>
        <v>31334952</v>
      </c>
      <c r="F10" s="12">
        <f>F15+F25</f>
        <v>33475665</v>
      </c>
      <c r="G10" s="31"/>
      <c r="H10" s="31"/>
      <c r="I10" s="31"/>
      <c r="J10" s="86"/>
      <c r="K10" s="86"/>
    </row>
    <row r="11" spans="1:11" ht="12.75" customHeight="1">
      <c r="A11" s="84"/>
      <c r="B11" s="95"/>
      <c r="C11" s="96"/>
      <c r="D11" s="1" t="s">
        <v>28</v>
      </c>
      <c r="E11" s="12"/>
      <c r="F11" s="12"/>
      <c r="G11" s="31"/>
      <c r="H11" s="31"/>
      <c r="I11" s="31"/>
      <c r="J11" s="87"/>
      <c r="K11" s="87"/>
    </row>
    <row r="12" spans="1:11" ht="12.75" customHeight="1">
      <c r="A12" s="84" t="s">
        <v>10</v>
      </c>
      <c r="B12" s="91" t="s">
        <v>53</v>
      </c>
      <c r="C12" s="84"/>
      <c r="D12" s="16" t="s">
        <v>6</v>
      </c>
      <c r="E12" s="12">
        <f>F12</f>
        <v>30080770</v>
      </c>
      <c r="F12" s="12">
        <f>F13+F14+F15</f>
        <v>30080770</v>
      </c>
      <c r="G12" s="31"/>
      <c r="H12" s="31"/>
      <c r="I12" s="31"/>
      <c r="J12" s="85"/>
      <c r="K12" s="85"/>
    </row>
    <row r="13" spans="1:11" ht="12.75" customHeight="1">
      <c r="A13" s="84"/>
      <c r="B13" s="91"/>
      <c r="C13" s="84"/>
      <c r="D13" s="16">
        <v>2014</v>
      </c>
      <c r="E13" s="12">
        <f aca="true" t="shared" si="0" ref="E13:F15">E18</f>
        <v>9619617</v>
      </c>
      <c r="F13" s="12">
        <f t="shared" si="0"/>
        <v>9619617</v>
      </c>
      <c r="G13" s="31"/>
      <c r="H13" s="31"/>
      <c r="I13" s="31"/>
      <c r="J13" s="86"/>
      <c r="K13" s="86"/>
    </row>
    <row r="14" spans="1:11" ht="12.75" customHeight="1">
      <c r="A14" s="84"/>
      <c r="B14" s="91"/>
      <c r="C14" s="84"/>
      <c r="D14" s="16">
        <v>2015</v>
      </c>
      <c r="E14" s="12">
        <f t="shared" si="0"/>
        <v>10089826</v>
      </c>
      <c r="F14" s="12">
        <f t="shared" si="0"/>
        <v>10089826</v>
      </c>
      <c r="G14" s="31"/>
      <c r="H14" s="31"/>
      <c r="I14" s="31"/>
      <c r="J14" s="86"/>
      <c r="K14" s="86"/>
    </row>
    <row r="15" spans="1:11" ht="12.75" customHeight="1">
      <c r="A15" s="84"/>
      <c r="B15" s="91"/>
      <c r="C15" s="84"/>
      <c r="D15" s="16">
        <v>2016</v>
      </c>
      <c r="E15" s="12">
        <f t="shared" si="0"/>
        <v>10371327</v>
      </c>
      <c r="F15" s="12">
        <f t="shared" si="0"/>
        <v>10371327</v>
      </c>
      <c r="G15" s="31"/>
      <c r="H15" s="31"/>
      <c r="I15" s="31"/>
      <c r="J15" s="86"/>
      <c r="K15" s="86"/>
    </row>
    <row r="16" spans="1:11" ht="12.75" customHeight="1">
      <c r="A16" s="84"/>
      <c r="B16" s="91"/>
      <c r="C16" s="84"/>
      <c r="D16" s="32" t="s">
        <v>28</v>
      </c>
      <c r="E16" s="12"/>
      <c r="F16" s="12"/>
      <c r="G16" s="31"/>
      <c r="H16" s="31"/>
      <c r="I16" s="31"/>
      <c r="J16" s="87"/>
      <c r="K16" s="87"/>
    </row>
    <row r="17" spans="1:11" ht="15">
      <c r="A17" s="84" t="s">
        <v>7</v>
      </c>
      <c r="B17" s="91" t="s">
        <v>85</v>
      </c>
      <c r="C17" s="84"/>
      <c r="D17" s="16" t="s">
        <v>6</v>
      </c>
      <c r="E17" s="12">
        <f>F17</f>
        <v>30080770</v>
      </c>
      <c r="F17" s="12">
        <f>F18+F19+F20</f>
        <v>30080770</v>
      </c>
      <c r="G17" s="31"/>
      <c r="H17" s="31"/>
      <c r="I17" s="31"/>
      <c r="J17" s="85" t="s">
        <v>88</v>
      </c>
      <c r="K17" s="85" t="s">
        <v>54</v>
      </c>
    </row>
    <row r="18" spans="1:11" ht="15">
      <c r="A18" s="84"/>
      <c r="B18" s="91"/>
      <c r="C18" s="84"/>
      <c r="D18" s="16">
        <v>2014</v>
      </c>
      <c r="E18" s="12">
        <f>F18</f>
        <v>9619617</v>
      </c>
      <c r="F18" s="12">
        <f>9726977-107360</f>
        <v>9619617</v>
      </c>
      <c r="G18" s="31"/>
      <c r="H18" s="31"/>
      <c r="I18" s="31"/>
      <c r="J18" s="86"/>
      <c r="K18" s="86"/>
    </row>
    <row r="19" spans="1:11" ht="15">
      <c r="A19" s="84"/>
      <c r="B19" s="91"/>
      <c r="C19" s="84"/>
      <c r="D19" s="16">
        <v>2015</v>
      </c>
      <c r="E19" s="12">
        <f>F19</f>
        <v>10089826</v>
      </c>
      <c r="F19" s="12">
        <v>10089826</v>
      </c>
      <c r="G19" s="31"/>
      <c r="H19" s="31"/>
      <c r="I19" s="31"/>
      <c r="J19" s="86"/>
      <c r="K19" s="86"/>
    </row>
    <row r="20" spans="1:11" ht="12.75" customHeight="1">
      <c r="A20" s="84"/>
      <c r="B20" s="91"/>
      <c r="C20" s="84"/>
      <c r="D20" s="16">
        <v>2016</v>
      </c>
      <c r="E20" s="12">
        <f>F20</f>
        <v>10371327</v>
      </c>
      <c r="F20" s="12">
        <v>10371327</v>
      </c>
      <c r="G20" s="31"/>
      <c r="H20" s="31"/>
      <c r="I20" s="31"/>
      <c r="J20" s="86"/>
      <c r="K20" s="86"/>
    </row>
    <row r="21" spans="1:11" ht="12.75" customHeight="1">
      <c r="A21" s="84"/>
      <c r="B21" s="91"/>
      <c r="C21" s="84"/>
      <c r="D21" s="32" t="s">
        <v>28</v>
      </c>
      <c r="E21" s="12"/>
      <c r="F21" s="12"/>
      <c r="G21" s="31"/>
      <c r="H21" s="31"/>
      <c r="I21" s="31"/>
      <c r="J21" s="87"/>
      <c r="K21" s="87"/>
    </row>
    <row r="22" spans="1:11" ht="15" customHeight="1">
      <c r="A22" s="84" t="s">
        <v>11</v>
      </c>
      <c r="B22" s="91" t="s">
        <v>55</v>
      </c>
      <c r="C22" s="84"/>
      <c r="D22" s="16" t="s">
        <v>6</v>
      </c>
      <c r="E22" s="12">
        <f>F22</f>
        <v>67948071</v>
      </c>
      <c r="F22" s="12">
        <f>F23+F24+F25</f>
        <v>67948071</v>
      </c>
      <c r="G22" s="31"/>
      <c r="H22" s="31"/>
      <c r="I22" s="31"/>
      <c r="J22" s="85"/>
      <c r="K22" s="85"/>
    </row>
    <row r="23" spans="1:11" ht="15" customHeight="1">
      <c r="A23" s="84"/>
      <c r="B23" s="91"/>
      <c r="C23" s="84"/>
      <c r="D23" s="16">
        <v>2014</v>
      </c>
      <c r="E23" s="12">
        <f>E28</f>
        <v>19961661</v>
      </c>
      <c r="F23" s="12">
        <f>F28+F33</f>
        <v>22038267</v>
      </c>
      <c r="G23" s="31"/>
      <c r="H23" s="31"/>
      <c r="I23" s="31"/>
      <c r="J23" s="86"/>
      <c r="K23" s="86"/>
    </row>
    <row r="24" spans="1:11" ht="15" customHeight="1">
      <c r="A24" s="84"/>
      <c r="B24" s="91"/>
      <c r="C24" s="84"/>
      <c r="D24" s="16">
        <v>2015</v>
      </c>
      <c r="E24" s="12">
        <f>E29</f>
        <v>20638554</v>
      </c>
      <c r="F24" s="12">
        <f>F29+F34</f>
        <v>22805466</v>
      </c>
      <c r="G24" s="31"/>
      <c r="H24" s="31"/>
      <c r="I24" s="31"/>
      <c r="J24" s="86"/>
      <c r="K24" s="86"/>
    </row>
    <row r="25" spans="1:11" ht="15" customHeight="1">
      <c r="A25" s="84"/>
      <c r="B25" s="91"/>
      <c r="C25" s="84"/>
      <c r="D25" s="16">
        <v>2016</v>
      </c>
      <c r="E25" s="12">
        <f>E30</f>
        <v>20963625</v>
      </c>
      <c r="F25" s="12">
        <f>F30+F35</f>
        <v>23104338</v>
      </c>
      <c r="G25" s="31"/>
      <c r="H25" s="31"/>
      <c r="I25" s="31"/>
      <c r="J25" s="86"/>
      <c r="K25" s="86"/>
    </row>
    <row r="26" spans="1:11" ht="15" customHeight="1">
      <c r="A26" s="84"/>
      <c r="B26" s="91"/>
      <c r="C26" s="84"/>
      <c r="D26" s="32" t="s">
        <v>28</v>
      </c>
      <c r="E26" s="12"/>
      <c r="F26" s="12"/>
      <c r="G26" s="31"/>
      <c r="H26" s="31"/>
      <c r="I26" s="31"/>
      <c r="J26" s="87"/>
      <c r="K26" s="87"/>
    </row>
    <row r="27" spans="1:11" ht="12.75" customHeight="1">
      <c r="A27" s="88" t="s">
        <v>12</v>
      </c>
      <c r="B27" s="81" t="s">
        <v>86</v>
      </c>
      <c r="C27" s="15"/>
      <c r="D27" s="16" t="s">
        <v>6</v>
      </c>
      <c r="E27" s="12">
        <f>F27</f>
        <v>61563840</v>
      </c>
      <c r="F27" s="12">
        <f>F28+F29+F30</f>
        <v>61563840</v>
      </c>
      <c r="G27" s="31"/>
      <c r="H27" s="31"/>
      <c r="I27" s="31"/>
      <c r="J27" s="85" t="s">
        <v>89</v>
      </c>
      <c r="K27" s="85" t="s">
        <v>54</v>
      </c>
    </row>
    <row r="28" spans="1:11" ht="12.75" customHeight="1">
      <c r="A28" s="89"/>
      <c r="B28" s="82"/>
      <c r="C28" s="15"/>
      <c r="D28" s="16">
        <v>2014</v>
      </c>
      <c r="E28" s="12">
        <f>F28</f>
        <v>19961661</v>
      </c>
      <c r="F28" s="12">
        <f>21761661-1800000</f>
        <v>19961661</v>
      </c>
      <c r="G28" s="31"/>
      <c r="H28" s="31"/>
      <c r="I28" s="31"/>
      <c r="J28" s="86"/>
      <c r="K28" s="86"/>
    </row>
    <row r="29" spans="1:11" ht="12.75" customHeight="1">
      <c r="A29" s="89"/>
      <c r="B29" s="82"/>
      <c r="C29" s="15"/>
      <c r="D29" s="16">
        <v>2015</v>
      </c>
      <c r="E29" s="12">
        <f>F29</f>
        <v>20638554</v>
      </c>
      <c r="F29" s="12">
        <f>20851855-213301</f>
        <v>20638554</v>
      </c>
      <c r="G29" s="31"/>
      <c r="H29" s="31"/>
      <c r="I29" s="31"/>
      <c r="J29" s="86"/>
      <c r="K29" s="86"/>
    </row>
    <row r="30" spans="1:11" ht="12.75" customHeight="1">
      <c r="A30" s="89"/>
      <c r="B30" s="82"/>
      <c r="C30" s="15"/>
      <c r="D30" s="16">
        <v>2016</v>
      </c>
      <c r="E30" s="12">
        <f>F30</f>
        <v>20963625</v>
      </c>
      <c r="F30" s="12">
        <f>21254742-291117</f>
        <v>20963625</v>
      </c>
      <c r="G30" s="31"/>
      <c r="H30" s="31"/>
      <c r="I30" s="31"/>
      <c r="J30" s="86"/>
      <c r="K30" s="86"/>
    </row>
    <row r="31" spans="1:11" ht="12.75" customHeight="1">
      <c r="A31" s="90"/>
      <c r="B31" s="83"/>
      <c r="C31" s="15"/>
      <c r="D31" s="32" t="s">
        <v>28</v>
      </c>
      <c r="E31" s="12"/>
      <c r="F31" s="12"/>
      <c r="G31" s="31"/>
      <c r="H31" s="31"/>
      <c r="I31" s="31"/>
      <c r="J31" s="86"/>
      <c r="K31" s="87"/>
    </row>
    <row r="32" spans="1:11" ht="12.75" customHeight="1">
      <c r="A32" s="78" t="s">
        <v>14</v>
      </c>
      <c r="B32" s="81" t="s">
        <v>87</v>
      </c>
      <c r="C32" s="15"/>
      <c r="D32" s="16" t="s">
        <v>6</v>
      </c>
      <c r="E32" s="12">
        <f>F32</f>
        <v>6384231</v>
      </c>
      <c r="F32" s="12">
        <f>F33+F34+F35</f>
        <v>6384231</v>
      </c>
      <c r="G32" s="31"/>
      <c r="H32" s="31"/>
      <c r="I32" s="31"/>
      <c r="J32" s="86"/>
      <c r="K32" s="85" t="s">
        <v>54</v>
      </c>
    </row>
    <row r="33" spans="1:11" ht="12.75" customHeight="1">
      <c r="A33" s="79"/>
      <c r="B33" s="82"/>
      <c r="C33" s="15"/>
      <c r="D33" s="16">
        <v>2014</v>
      </c>
      <c r="E33" s="12">
        <f>F33</f>
        <v>2076606</v>
      </c>
      <c r="F33" s="12">
        <v>2076606</v>
      </c>
      <c r="G33" s="31"/>
      <c r="H33" s="31"/>
      <c r="I33" s="31"/>
      <c r="J33" s="86"/>
      <c r="K33" s="86"/>
    </row>
    <row r="34" spans="1:11" ht="12.75" customHeight="1">
      <c r="A34" s="79"/>
      <c r="B34" s="82"/>
      <c r="C34" s="15"/>
      <c r="D34" s="16">
        <v>2015</v>
      </c>
      <c r="E34" s="12">
        <f>F34</f>
        <v>2166912</v>
      </c>
      <c r="F34" s="12">
        <v>2166912</v>
      </c>
      <c r="G34" s="31"/>
      <c r="H34" s="31"/>
      <c r="I34" s="31"/>
      <c r="J34" s="86"/>
      <c r="K34" s="86"/>
    </row>
    <row r="35" spans="1:11" ht="12.75" customHeight="1">
      <c r="A35" s="79"/>
      <c r="B35" s="82"/>
      <c r="C35" s="15"/>
      <c r="D35" s="16">
        <v>2016</v>
      </c>
      <c r="E35" s="12">
        <f>F35</f>
        <v>2140713</v>
      </c>
      <c r="F35" s="12">
        <v>2140713</v>
      </c>
      <c r="G35" s="31"/>
      <c r="H35" s="31"/>
      <c r="I35" s="31"/>
      <c r="J35" s="86"/>
      <c r="K35" s="86"/>
    </row>
    <row r="36" spans="1:11" ht="12.75" customHeight="1">
      <c r="A36" s="80"/>
      <c r="B36" s="83"/>
      <c r="C36" s="15"/>
      <c r="D36" s="32" t="s">
        <v>28</v>
      </c>
      <c r="E36" s="12"/>
      <c r="F36" s="12"/>
      <c r="G36" s="31"/>
      <c r="H36" s="31"/>
      <c r="I36" s="31"/>
      <c r="J36" s="87"/>
      <c r="K36" s="87"/>
    </row>
    <row r="37" spans="1:11" ht="13.5" customHeight="1">
      <c r="A37" s="47"/>
      <c r="B37" s="48"/>
      <c r="C37" s="49"/>
      <c r="D37" s="49"/>
      <c r="E37" s="50"/>
      <c r="F37" s="50"/>
      <c r="G37" s="50"/>
      <c r="H37" s="50"/>
      <c r="I37" s="50"/>
      <c r="J37" s="50"/>
      <c r="K37" s="49"/>
    </row>
    <row r="38" spans="1:11" ht="13.5" customHeight="1">
      <c r="A38" s="47"/>
      <c r="B38" s="48"/>
      <c r="C38" s="49"/>
      <c r="D38" s="49"/>
      <c r="E38" s="50"/>
      <c r="F38" s="50"/>
      <c r="G38" s="50"/>
      <c r="H38" s="50"/>
      <c r="I38" s="50"/>
      <c r="J38" s="50"/>
      <c r="K38" s="49"/>
    </row>
    <row r="39" spans="1:11" ht="13.5" customHeight="1">
      <c r="A39" s="47"/>
      <c r="B39" s="48"/>
      <c r="C39" s="49"/>
      <c r="D39" s="49"/>
      <c r="E39" s="50"/>
      <c r="F39" s="50"/>
      <c r="G39" s="50"/>
      <c r="H39" s="50"/>
      <c r="I39" s="50"/>
      <c r="J39" s="50"/>
      <c r="K39" s="49"/>
    </row>
    <row r="40" spans="1:11" ht="13.5" customHeight="1">
      <c r="A40" s="47"/>
      <c r="B40" s="48"/>
      <c r="C40" s="49"/>
      <c r="D40" s="49"/>
      <c r="E40" s="50"/>
      <c r="F40" s="50"/>
      <c r="G40" s="50"/>
      <c r="H40" s="50"/>
      <c r="I40" s="50"/>
      <c r="J40" s="50"/>
      <c r="K40" s="49"/>
    </row>
    <row r="41" spans="1:11" ht="13.5" customHeight="1">
      <c r="A41" s="47"/>
      <c r="B41" s="48"/>
      <c r="C41" s="49"/>
      <c r="D41" s="49"/>
      <c r="E41" s="50"/>
      <c r="F41" s="50"/>
      <c r="G41" s="50"/>
      <c r="H41" s="50"/>
      <c r="I41" s="50"/>
      <c r="J41" s="50"/>
      <c r="K41" s="49"/>
    </row>
  </sheetData>
  <sheetProtection/>
  <mergeCells count="35">
    <mergeCell ref="K17:K21"/>
    <mergeCell ref="J1:K1"/>
    <mergeCell ref="A32:A36"/>
    <mergeCell ref="B32:B36"/>
    <mergeCell ref="K32:K36"/>
    <mergeCell ref="A27:A31"/>
    <mergeCell ref="B27:B31"/>
    <mergeCell ref="K27:K31"/>
    <mergeCell ref="J27:J36"/>
    <mergeCell ref="K22:K26"/>
    <mergeCell ref="A22:A26"/>
    <mergeCell ref="B22:B26"/>
    <mergeCell ref="C22:C26"/>
    <mergeCell ref="J22:J26"/>
    <mergeCell ref="B17:B21"/>
    <mergeCell ref="C17:C21"/>
    <mergeCell ref="J17:J21"/>
    <mergeCell ref="A17:A21"/>
    <mergeCell ref="K12:K16"/>
    <mergeCell ref="A7:A11"/>
    <mergeCell ref="B7:B11"/>
    <mergeCell ref="C7:C11"/>
    <mergeCell ref="J7:J11"/>
    <mergeCell ref="K7:K11"/>
    <mergeCell ref="A12:A16"/>
    <mergeCell ref="B12:B16"/>
    <mergeCell ref="C12:C16"/>
    <mergeCell ref="J12:J16"/>
    <mergeCell ref="K5:K6"/>
    <mergeCell ref="A3:K3"/>
    <mergeCell ref="A5:A6"/>
    <mergeCell ref="B5:B6"/>
    <mergeCell ref="C5:C6"/>
    <mergeCell ref="D5:I5"/>
    <mergeCell ref="J5:J6"/>
  </mergeCells>
  <printOptions/>
  <pageMargins left="0.7086614173228347" right="0.7086614173228347" top="0.5511811023622047" bottom="0.5511811023622047" header="0.31496062992125984" footer="0.31496062992125984"/>
  <pageSetup fitToHeight="0" fitToWidth="1" horizontalDpi="600" verticalDpi="600" orientation="landscape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7"/>
  <sheetViews>
    <sheetView zoomScale="115" zoomScaleNormal="115" zoomScalePageLayoutView="0" workbookViewId="0" topLeftCell="A1">
      <selection activeCell="E1" sqref="E1:F1"/>
    </sheetView>
  </sheetViews>
  <sheetFormatPr defaultColWidth="9.140625" defaultRowHeight="15"/>
  <cols>
    <col min="1" max="1" width="27.7109375" style="0" customWidth="1"/>
    <col min="2" max="2" width="8.00390625" style="0" customWidth="1"/>
    <col min="3" max="3" width="13.140625" style="0" customWidth="1"/>
    <col min="4" max="4" width="15.00390625" style="0" customWidth="1"/>
    <col min="5" max="5" width="16.7109375" style="0" customWidth="1"/>
    <col min="6" max="6" width="16.421875" style="0" customWidth="1"/>
  </cols>
  <sheetData>
    <row r="1" spans="5:6" ht="15">
      <c r="E1" s="77" t="s">
        <v>139</v>
      </c>
      <c r="F1" s="77"/>
    </row>
    <row r="3" spans="1:7" ht="45.75" customHeight="1">
      <c r="A3" s="67" t="s">
        <v>102</v>
      </c>
      <c r="B3" s="67"/>
      <c r="C3" s="67"/>
      <c r="D3" s="67"/>
      <c r="E3" s="67"/>
      <c r="F3" s="67"/>
      <c r="G3" s="13"/>
    </row>
    <row r="5" spans="1:7" ht="30" customHeight="1">
      <c r="A5" s="68"/>
      <c r="B5" s="71"/>
      <c r="C5" s="74" t="s">
        <v>20</v>
      </c>
      <c r="D5" s="75"/>
      <c r="E5" s="75"/>
      <c r="F5" s="76"/>
      <c r="G5" s="7"/>
    </row>
    <row r="6" spans="1:7" ht="16.5" customHeight="1">
      <c r="A6" s="69"/>
      <c r="B6" s="72"/>
      <c r="C6" s="9" t="s">
        <v>6</v>
      </c>
      <c r="D6" s="9">
        <v>2014</v>
      </c>
      <c r="E6" s="9">
        <v>2015</v>
      </c>
      <c r="F6" s="4">
        <v>2016</v>
      </c>
      <c r="G6" s="7"/>
    </row>
    <row r="7" spans="1:7" ht="16.5" customHeight="1">
      <c r="A7" s="70"/>
      <c r="B7" s="73"/>
      <c r="C7" s="14" t="s">
        <v>19</v>
      </c>
      <c r="D7" s="14" t="s">
        <v>19</v>
      </c>
      <c r="E7" s="14" t="s">
        <v>19</v>
      </c>
      <c r="F7" s="14" t="s">
        <v>19</v>
      </c>
      <c r="G7" s="7"/>
    </row>
    <row r="8" spans="1:7" ht="16.5" customHeight="1">
      <c r="A8" s="65" t="s">
        <v>103</v>
      </c>
      <c r="B8" s="5" t="s">
        <v>6</v>
      </c>
      <c r="C8" s="10">
        <f>SUM(C9:C12)</f>
        <v>23683007</v>
      </c>
      <c r="D8" s="10">
        <f>SUM(D9:D12)</f>
        <v>7649855</v>
      </c>
      <c r="E8" s="10">
        <f>SUM(E9:E12)</f>
        <v>7890409</v>
      </c>
      <c r="F8" s="10">
        <f>SUM(F9:F12)</f>
        <v>8142743</v>
      </c>
      <c r="G8" s="8"/>
    </row>
    <row r="9" spans="1:7" ht="16.5" customHeight="1">
      <c r="A9" s="65"/>
      <c r="B9" s="3" t="s">
        <v>4</v>
      </c>
      <c r="C9" s="11">
        <f>SUM(D9:F9)</f>
        <v>23683007</v>
      </c>
      <c r="D9" s="11">
        <f>D14</f>
        <v>7649855</v>
      </c>
      <c r="E9" s="11">
        <f>E14</f>
        <v>7890409</v>
      </c>
      <c r="F9" s="11">
        <f>F14</f>
        <v>8142743</v>
      </c>
      <c r="G9" s="8"/>
    </row>
    <row r="10" spans="1:7" ht="16.5" customHeight="1">
      <c r="A10" s="65"/>
      <c r="B10" s="3" t="s">
        <v>2</v>
      </c>
      <c r="C10" s="11">
        <f>SUM(D10:F10)</f>
        <v>0</v>
      </c>
      <c r="D10" s="11"/>
      <c r="E10" s="11"/>
      <c r="F10" s="11"/>
      <c r="G10" s="8"/>
    </row>
    <row r="11" spans="1:7" ht="16.5" customHeight="1">
      <c r="A11" s="65"/>
      <c r="B11" s="3" t="s">
        <v>3</v>
      </c>
      <c r="C11" s="11">
        <f>SUM(D11:F11)</f>
        <v>0</v>
      </c>
      <c r="D11" s="11"/>
      <c r="E11" s="11"/>
      <c r="F11" s="11"/>
      <c r="G11" s="8"/>
    </row>
    <row r="12" spans="1:7" ht="30" customHeight="1">
      <c r="A12" s="65"/>
      <c r="B12" s="3" t="s">
        <v>5</v>
      </c>
      <c r="C12" s="11">
        <f>SUM(D12:F12)</f>
        <v>0</v>
      </c>
      <c r="D12" s="11"/>
      <c r="E12" s="11"/>
      <c r="F12" s="11"/>
      <c r="G12" s="8"/>
    </row>
    <row r="13" spans="1:7" ht="16.5" customHeight="1">
      <c r="A13" s="65" t="s">
        <v>104</v>
      </c>
      <c r="B13" s="5" t="s">
        <v>6</v>
      </c>
      <c r="C13" s="10">
        <f>SUM(C14:C17)</f>
        <v>23683007</v>
      </c>
      <c r="D13" s="10">
        <f>SUM(D14:D17)</f>
        <v>7649855</v>
      </c>
      <c r="E13" s="10">
        <f>SUM(E14:E17)</f>
        <v>7890409</v>
      </c>
      <c r="F13" s="10">
        <f>SUM(F14:F17)</f>
        <v>8142743</v>
      </c>
      <c r="G13" s="8"/>
    </row>
    <row r="14" spans="1:7" ht="16.5" customHeight="1">
      <c r="A14" s="65"/>
      <c r="B14" s="3" t="s">
        <v>4</v>
      </c>
      <c r="C14" s="11">
        <f>SUM(D14:F14)</f>
        <v>23683007</v>
      </c>
      <c r="D14" s="11">
        <v>7649855</v>
      </c>
      <c r="E14" s="11">
        <v>7890409</v>
      </c>
      <c r="F14" s="11">
        <v>8142743</v>
      </c>
      <c r="G14" s="8"/>
    </row>
    <row r="15" spans="1:7" ht="16.5" customHeight="1">
      <c r="A15" s="65"/>
      <c r="B15" s="3" t="s">
        <v>2</v>
      </c>
      <c r="C15" s="11">
        <f>SUM(D15:F15)</f>
        <v>0</v>
      </c>
      <c r="D15" s="11"/>
      <c r="E15" s="11"/>
      <c r="F15" s="11"/>
      <c r="G15" s="8"/>
    </row>
    <row r="16" spans="1:7" ht="16.5" customHeight="1">
      <c r="A16" s="65"/>
      <c r="B16" s="3" t="s">
        <v>3</v>
      </c>
      <c r="C16" s="11">
        <f>SUM(D16:F16)</f>
        <v>0</v>
      </c>
      <c r="D16" s="11"/>
      <c r="E16" s="11"/>
      <c r="F16" s="11"/>
      <c r="G16" s="8"/>
    </row>
    <row r="17" spans="1:7" ht="16.5" customHeight="1">
      <c r="A17" s="65"/>
      <c r="B17" s="3" t="s">
        <v>5</v>
      </c>
      <c r="C17" s="11">
        <f>SUM(D17:F17)</f>
        <v>0</v>
      </c>
      <c r="D17" s="11"/>
      <c r="E17" s="11"/>
      <c r="F17" s="11"/>
      <c r="G17" s="8"/>
    </row>
  </sheetData>
  <sheetProtection/>
  <mergeCells count="7">
    <mergeCell ref="A13:A17"/>
    <mergeCell ref="E1:F1"/>
    <mergeCell ref="A3:F3"/>
    <mergeCell ref="A5:A7"/>
    <mergeCell ref="B5:B7"/>
    <mergeCell ref="C5:F5"/>
    <mergeCell ref="A8:A1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9"/>
  <sheetViews>
    <sheetView tabSelected="1" zoomScale="115" zoomScaleNormal="115" zoomScaleSheetLayoutView="115" zoomScalePageLayoutView="0" workbookViewId="0" topLeftCell="A1">
      <selection activeCell="B11" sqref="B11:B14"/>
    </sheetView>
  </sheetViews>
  <sheetFormatPr defaultColWidth="9.140625" defaultRowHeight="15"/>
  <cols>
    <col min="1" max="1" width="5.57421875" style="2" customWidth="1"/>
    <col min="2" max="2" width="38.00390625" style="0" customWidth="1"/>
    <col min="4" max="4" width="9.28125" style="1" bestFit="1" customWidth="1"/>
    <col min="5" max="6" width="13.8515625" style="52" bestFit="1" customWidth="1"/>
    <col min="7" max="9" width="7.28125" style="52" customWidth="1"/>
    <col min="10" max="10" width="20.57421875" style="0" customWidth="1"/>
    <col min="11" max="11" width="14.00390625" style="0" customWidth="1"/>
    <col min="12" max="12" width="10.00390625" style="0" bestFit="1" customWidth="1"/>
    <col min="13" max="13" width="11.421875" style="0" bestFit="1" customWidth="1"/>
  </cols>
  <sheetData>
    <row r="1" spans="1:11" ht="15">
      <c r="A1"/>
      <c r="D1"/>
      <c r="I1" s="53"/>
      <c r="J1" s="77" t="s">
        <v>140</v>
      </c>
      <c r="K1" s="77"/>
    </row>
    <row r="2" spans="1:6" ht="15.75">
      <c r="A2"/>
      <c r="D2"/>
      <c r="F2" s="54"/>
    </row>
    <row r="3" spans="1:12" ht="31.5" customHeight="1">
      <c r="A3" s="67" t="s">
        <v>105</v>
      </c>
      <c r="B3" s="67"/>
      <c r="C3" s="67"/>
      <c r="D3" s="67"/>
      <c r="E3" s="67"/>
      <c r="F3" s="67"/>
      <c r="G3" s="67"/>
      <c r="H3" s="67"/>
      <c r="I3" s="67"/>
      <c r="J3" s="67"/>
      <c r="K3" s="55"/>
      <c r="L3" s="13"/>
    </row>
    <row r="4" spans="1:13" ht="15">
      <c r="A4"/>
      <c r="D4"/>
      <c r="K4" s="52"/>
      <c r="M4" s="56"/>
    </row>
    <row r="5" spans="1:11" ht="19.5" customHeight="1">
      <c r="A5" s="84" t="s">
        <v>0</v>
      </c>
      <c r="B5" s="96" t="s">
        <v>18</v>
      </c>
      <c r="C5" s="96" t="s">
        <v>13</v>
      </c>
      <c r="D5" s="96" t="s">
        <v>21</v>
      </c>
      <c r="E5" s="96"/>
      <c r="F5" s="96"/>
      <c r="G5" s="96"/>
      <c r="H5" s="96"/>
      <c r="I5" s="96"/>
      <c r="J5" s="85" t="s">
        <v>15</v>
      </c>
      <c r="K5" s="85" t="s">
        <v>9</v>
      </c>
    </row>
    <row r="6" spans="1:11" ht="42.75" customHeight="1">
      <c r="A6" s="84"/>
      <c r="B6" s="96"/>
      <c r="C6" s="96"/>
      <c r="D6" s="16" t="s">
        <v>1</v>
      </c>
      <c r="E6" s="57" t="s">
        <v>6</v>
      </c>
      <c r="F6" s="57" t="s">
        <v>4</v>
      </c>
      <c r="G6" s="57" t="s">
        <v>2</v>
      </c>
      <c r="H6" s="57" t="s">
        <v>3</v>
      </c>
      <c r="I6" s="57" t="s">
        <v>5</v>
      </c>
      <c r="J6" s="86"/>
      <c r="K6" s="87"/>
    </row>
    <row r="7" spans="1:11" s="60" customFormat="1" ht="12.75" customHeight="1">
      <c r="A7" s="112"/>
      <c r="B7" s="117" t="s">
        <v>106</v>
      </c>
      <c r="C7" s="118"/>
      <c r="D7" s="58" t="s">
        <v>6</v>
      </c>
      <c r="E7" s="59">
        <f>E8+E9+E10</f>
        <v>23683007</v>
      </c>
      <c r="F7" s="59">
        <f aca="true" t="shared" si="0" ref="F7:I9">F19+F23+F15</f>
        <v>23683007</v>
      </c>
      <c r="G7" s="59">
        <f t="shared" si="0"/>
        <v>0</v>
      </c>
      <c r="H7" s="59">
        <f t="shared" si="0"/>
        <v>0</v>
      </c>
      <c r="I7" s="59">
        <f t="shared" si="0"/>
        <v>0</v>
      </c>
      <c r="J7" s="118"/>
      <c r="K7" s="114"/>
    </row>
    <row r="8" spans="1:11" s="60" customFormat="1" ht="12.75" customHeight="1">
      <c r="A8" s="112"/>
      <c r="B8" s="117"/>
      <c r="C8" s="118"/>
      <c r="D8" s="58">
        <v>2014</v>
      </c>
      <c r="E8" s="59">
        <f>F8+G8+H8+I8</f>
        <v>7649855</v>
      </c>
      <c r="F8" s="59">
        <f>F12</f>
        <v>7649855</v>
      </c>
      <c r="G8" s="59">
        <f t="shared" si="0"/>
        <v>0</v>
      </c>
      <c r="H8" s="59">
        <f t="shared" si="0"/>
        <v>0</v>
      </c>
      <c r="I8" s="59">
        <f t="shared" si="0"/>
        <v>0</v>
      </c>
      <c r="J8" s="118"/>
      <c r="K8" s="115"/>
    </row>
    <row r="9" spans="1:12" s="60" customFormat="1" ht="12.75" customHeight="1">
      <c r="A9" s="112"/>
      <c r="B9" s="117"/>
      <c r="C9" s="118"/>
      <c r="D9" s="58">
        <v>2015</v>
      </c>
      <c r="E9" s="59">
        <f>F9+G9+H9+I9</f>
        <v>7890409.000000001</v>
      </c>
      <c r="F9" s="59">
        <f>F13</f>
        <v>7890409.000000001</v>
      </c>
      <c r="G9" s="59">
        <f t="shared" si="0"/>
        <v>0</v>
      </c>
      <c r="H9" s="59">
        <f t="shared" si="0"/>
        <v>0</v>
      </c>
      <c r="I9" s="59">
        <f t="shared" si="0"/>
        <v>0</v>
      </c>
      <c r="J9" s="118"/>
      <c r="K9" s="115"/>
      <c r="L9" s="61"/>
    </row>
    <row r="10" spans="1:12" s="60" customFormat="1" ht="12.75" customHeight="1">
      <c r="A10" s="112"/>
      <c r="B10" s="117"/>
      <c r="C10" s="118"/>
      <c r="D10" s="58">
        <v>2016</v>
      </c>
      <c r="E10" s="59">
        <f>F10+G10+H10+I10</f>
        <v>8142743</v>
      </c>
      <c r="F10" s="59">
        <f>F14</f>
        <v>8142743</v>
      </c>
      <c r="G10" s="59">
        <f>G22+G26+G18</f>
        <v>0</v>
      </c>
      <c r="H10" s="59">
        <f>H22+H26+H18</f>
        <v>0</v>
      </c>
      <c r="I10" s="59">
        <f>I22+I26+I18</f>
        <v>0</v>
      </c>
      <c r="J10" s="118"/>
      <c r="K10" s="116"/>
      <c r="L10" s="61"/>
    </row>
    <row r="11" spans="1:12" s="60" customFormat="1" ht="12.75" customHeight="1">
      <c r="A11" s="120" t="s">
        <v>10</v>
      </c>
      <c r="B11" s="123" t="s">
        <v>90</v>
      </c>
      <c r="C11" s="120"/>
      <c r="D11" s="58" t="s">
        <v>6</v>
      </c>
      <c r="E11" s="59">
        <f>E12+E13+E14</f>
        <v>23683007</v>
      </c>
      <c r="F11" s="59">
        <f>F12+F13+F14</f>
        <v>23683007</v>
      </c>
      <c r="G11" s="59">
        <f>G12+G13+G14</f>
        <v>0</v>
      </c>
      <c r="H11" s="59">
        <f>H12+H13+H14</f>
        <v>0</v>
      </c>
      <c r="I11" s="59">
        <f>I12+I13+I14</f>
        <v>0</v>
      </c>
      <c r="J11" s="120"/>
      <c r="K11" s="120"/>
      <c r="L11" s="61"/>
    </row>
    <row r="12" spans="1:12" s="60" customFormat="1" ht="12.75" customHeight="1">
      <c r="A12" s="121"/>
      <c r="B12" s="124"/>
      <c r="C12" s="121"/>
      <c r="D12" s="58">
        <v>2014</v>
      </c>
      <c r="E12" s="59">
        <f>F12+G12+H12+I12</f>
        <v>7649855</v>
      </c>
      <c r="F12" s="59">
        <f>F16+F20+F24</f>
        <v>7649855</v>
      </c>
      <c r="G12" s="59"/>
      <c r="H12" s="59"/>
      <c r="I12" s="59"/>
      <c r="J12" s="121"/>
      <c r="K12" s="121"/>
      <c r="L12" s="61"/>
    </row>
    <row r="13" spans="1:12" s="60" customFormat="1" ht="12.75" customHeight="1">
      <c r="A13" s="121"/>
      <c r="B13" s="124"/>
      <c r="C13" s="121"/>
      <c r="D13" s="58">
        <v>2015</v>
      </c>
      <c r="E13" s="59">
        <f>F13+G13+H13+I13</f>
        <v>7890409.000000001</v>
      </c>
      <c r="F13" s="59">
        <f>F17+F25+F21</f>
        <v>7890409.000000001</v>
      </c>
      <c r="G13" s="59"/>
      <c r="H13" s="59"/>
      <c r="I13" s="59"/>
      <c r="J13" s="121"/>
      <c r="K13" s="121"/>
      <c r="L13" s="61"/>
    </row>
    <row r="14" spans="1:12" s="60" customFormat="1" ht="12.75" customHeight="1">
      <c r="A14" s="122"/>
      <c r="B14" s="125"/>
      <c r="C14" s="122"/>
      <c r="D14" s="58">
        <v>2016</v>
      </c>
      <c r="E14" s="59">
        <f>F14+G14+H14+I14</f>
        <v>8142743</v>
      </c>
      <c r="F14" s="59">
        <f>F18+F22+F26</f>
        <v>8142743</v>
      </c>
      <c r="G14" s="59"/>
      <c r="H14" s="59"/>
      <c r="I14" s="59"/>
      <c r="J14" s="122"/>
      <c r="K14" s="122"/>
      <c r="L14" s="61"/>
    </row>
    <row r="15" spans="1:11" s="60" customFormat="1" ht="12.75" customHeight="1">
      <c r="A15" s="112" t="s">
        <v>7</v>
      </c>
      <c r="B15" s="113" t="s">
        <v>122</v>
      </c>
      <c r="C15" s="112"/>
      <c r="D15" s="58" t="s">
        <v>6</v>
      </c>
      <c r="E15" s="59">
        <f>E16+E17+E18</f>
        <v>7854599.050000001</v>
      </c>
      <c r="F15" s="59">
        <f>F16+F17+F18</f>
        <v>7854599.050000001</v>
      </c>
      <c r="G15" s="59">
        <f>G16+G17+G18</f>
        <v>0</v>
      </c>
      <c r="H15" s="59">
        <f>H16+H17+H18</f>
        <v>0</v>
      </c>
      <c r="I15" s="59">
        <f>I16+I17+I18</f>
        <v>0</v>
      </c>
      <c r="J15" s="85" t="s">
        <v>91</v>
      </c>
      <c r="K15" s="85" t="s">
        <v>92</v>
      </c>
    </row>
    <row r="16" spans="1:11" s="60" customFormat="1" ht="12.75" customHeight="1">
      <c r="A16" s="112"/>
      <c r="B16" s="113"/>
      <c r="C16" s="112"/>
      <c r="D16" s="58">
        <v>2014</v>
      </c>
      <c r="E16" s="59">
        <f>F16+G16+H16+I16</f>
        <v>2582294.5300000003</v>
      </c>
      <c r="F16" s="59">
        <f>1582294.51+0.02+1000000</f>
        <v>2582294.5300000003</v>
      </c>
      <c r="G16" s="59"/>
      <c r="H16" s="59"/>
      <c r="I16" s="59"/>
      <c r="J16" s="86"/>
      <c r="K16" s="86"/>
    </row>
    <row r="17" spans="1:11" s="60" customFormat="1" ht="12.75" customHeight="1">
      <c r="A17" s="112"/>
      <c r="B17" s="113"/>
      <c r="C17" s="112"/>
      <c r="D17" s="58">
        <v>2015</v>
      </c>
      <c r="E17" s="59">
        <f>F17+G17+H17+I17</f>
        <v>2616847.7800000003</v>
      </c>
      <c r="F17" s="59">
        <f>1616847.77+0.01+1000000</f>
        <v>2616847.7800000003</v>
      </c>
      <c r="G17" s="59"/>
      <c r="H17" s="59"/>
      <c r="I17" s="59"/>
      <c r="J17" s="86"/>
      <c r="K17" s="86"/>
    </row>
    <row r="18" spans="1:11" s="60" customFormat="1" ht="12.75" customHeight="1">
      <c r="A18" s="112"/>
      <c r="B18" s="113"/>
      <c r="C18" s="112"/>
      <c r="D18" s="58">
        <v>2016</v>
      </c>
      <c r="E18" s="59">
        <f>F18+G18+H18+I18</f>
        <v>2655456.74</v>
      </c>
      <c r="F18" s="59">
        <f>1655456.73+0.01+1000000</f>
        <v>2655456.74</v>
      </c>
      <c r="G18" s="59"/>
      <c r="H18" s="59"/>
      <c r="I18" s="59"/>
      <c r="J18" s="87"/>
      <c r="K18" s="87"/>
    </row>
    <row r="19" spans="1:11" s="60" customFormat="1" ht="18.75" customHeight="1">
      <c r="A19" s="112" t="s">
        <v>8</v>
      </c>
      <c r="B19" s="113" t="s">
        <v>123</v>
      </c>
      <c r="C19" s="112"/>
      <c r="D19" s="58" t="s">
        <v>6</v>
      </c>
      <c r="E19" s="59">
        <f>E20+E21+E22</f>
        <v>7105871.15</v>
      </c>
      <c r="F19" s="59">
        <f>F20+F21+F22</f>
        <v>7105871.15</v>
      </c>
      <c r="G19" s="59">
        <f>G20+G21+G22</f>
        <v>0</v>
      </c>
      <c r="H19" s="59">
        <f>H20+H21+H22</f>
        <v>0</v>
      </c>
      <c r="I19" s="59">
        <f>I20+I21+I22</f>
        <v>0</v>
      </c>
      <c r="J19" s="85" t="s">
        <v>93</v>
      </c>
      <c r="K19" s="85" t="s">
        <v>92</v>
      </c>
    </row>
    <row r="20" spans="1:11" s="60" customFormat="1" ht="18.75" customHeight="1">
      <c r="A20" s="112"/>
      <c r="B20" s="113"/>
      <c r="C20" s="112"/>
      <c r="D20" s="58">
        <v>2014</v>
      </c>
      <c r="E20" s="59">
        <f>F20+G20+I20</f>
        <v>2333714.4299999997</v>
      </c>
      <c r="F20" s="59">
        <f>1333714.43+1000000</f>
        <v>2333714.4299999997</v>
      </c>
      <c r="G20" s="59"/>
      <c r="H20" s="59"/>
      <c r="I20" s="59"/>
      <c r="J20" s="86"/>
      <c r="K20" s="86"/>
    </row>
    <row r="21" spans="1:11" s="60" customFormat="1" ht="18.75" customHeight="1">
      <c r="A21" s="112"/>
      <c r="B21" s="113"/>
      <c r="C21" s="112"/>
      <c r="D21" s="58">
        <v>2015</v>
      </c>
      <c r="E21" s="59">
        <f>F21+G21+I21</f>
        <v>2367273.0300000003</v>
      </c>
      <c r="F21" s="59">
        <f>1367273.03+1000000</f>
        <v>2367273.0300000003</v>
      </c>
      <c r="G21" s="59"/>
      <c r="H21" s="59"/>
      <c r="I21" s="59"/>
      <c r="J21" s="86"/>
      <c r="K21" s="86"/>
    </row>
    <row r="22" spans="1:11" s="60" customFormat="1" ht="18.75" customHeight="1">
      <c r="A22" s="112"/>
      <c r="B22" s="113"/>
      <c r="C22" s="112"/>
      <c r="D22" s="58">
        <v>2016</v>
      </c>
      <c r="E22" s="59">
        <f>F22+G22+I22</f>
        <v>2404883.69</v>
      </c>
      <c r="F22" s="59">
        <f>1404883.69+1000000</f>
        <v>2404883.69</v>
      </c>
      <c r="G22" s="59"/>
      <c r="H22" s="59"/>
      <c r="I22" s="59"/>
      <c r="J22" s="87"/>
      <c r="K22" s="87"/>
    </row>
    <row r="23" spans="1:17" s="60" customFormat="1" ht="15.75" customHeight="1">
      <c r="A23" s="119" t="s">
        <v>16</v>
      </c>
      <c r="B23" s="113" t="s">
        <v>124</v>
      </c>
      <c r="C23" s="112"/>
      <c r="D23" s="58" t="s">
        <v>6</v>
      </c>
      <c r="E23" s="59">
        <f>E24+E25+E26</f>
        <v>8722536.8</v>
      </c>
      <c r="F23" s="59">
        <f>F24+F25+F26</f>
        <v>8722536.8</v>
      </c>
      <c r="G23" s="59">
        <f>G24+G25+G26</f>
        <v>0</v>
      </c>
      <c r="H23" s="59">
        <f>H24+H25+H26</f>
        <v>0</v>
      </c>
      <c r="I23" s="59">
        <f>I24+I25+I26</f>
        <v>0</v>
      </c>
      <c r="J23" s="85" t="s">
        <v>94</v>
      </c>
      <c r="K23" s="85" t="s">
        <v>92</v>
      </c>
      <c r="Q23" s="60" t="s">
        <v>95</v>
      </c>
    </row>
    <row r="24" spans="1:11" s="60" customFormat="1" ht="15.75" customHeight="1">
      <c r="A24" s="119"/>
      <c r="B24" s="113"/>
      <c r="C24" s="112"/>
      <c r="D24" s="58">
        <v>2014</v>
      </c>
      <c r="E24" s="59">
        <f>F24+G24+H24+I24</f>
        <v>2733846.04</v>
      </c>
      <c r="F24" s="59">
        <f>1582294.85+1151551.19</f>
        <v>2733846.04</v>
      </c>
      <c r="G24" s="59"/>
      <c r="H24" s="59"/>
      <c r="I24" s="59"/>
      <c r="J24" s="86"/>
      <c r="K24" s="86"/>
    </row>
    <row r="25" spans="1:11" s="60" customFormat="1" ht="15.75" customHeight="1">
      <c r="A25" s="119"/>
      <c r="B25" s="113"/>
      <c r="C25" s="112"/>
      <c r="D25" s="58">
        <v>2015</v>
      </c>
      <c r="E25" s="59">
        <f>F25+G25+H25+I25</f>
        <v>2906288.19</v>
      </c>
      <c r="F25" s="59">
        <f>1616847.77+1289440.42</f>
        <v>2906288.19</v>
      </c>
      <c r="G25" s="59"/>
      <c r="H25" s="59"/>
      <c r="I25" s="59"/>
      <c r="J25" s="86"/>
      <c r="K25" s="86"/>
    </row>
    <row r="26" spans="1:11" s="60" customFormat="1" ht="15.75" customHeight="1">
      <c r="A26" s="119"/>
      <c r="B26" s="113"/>
      <c r="C26" s="112"/>
      <c r="D26" s="58">
        <v>2016</v>
      </c>
      <c r="E26" s="59">
        <f>F26+G26+H26+I26</f>
        <v>3082402.5700000003</v>
      </c>
      <c r="F26" s="59">
        <f>1655456.73+1426946.34-0.5</f>
        <v>3082402.5700000003</v>
      </c>
      <c r="G26" s="59"/>
      <c r="H26" s="59"/>
      <c r="I26" s="59"/>
      <c r="J26" s="87"/>
      <c r="K26" s="87"/>
    </row>
    <row r="27" spans="1:9" s="60" customFormat="1" ht="58.5" customHeight="1">
      <c r="A27" s="62"/>
      <c r="D27" s="63"/>
      <c r="E27" s="64"/>
      <c r="F27" s="64"/>
      <c r="G27" s="64"/>
      <c r="H27" s="64"/>
      <c r="I27" s="64"/>
    </row>
    <row r="28" spans="1:9" s="60" customFormat="1" ht="58.5" customHeight="1">
      <c r="A28" s="62"/>
      <c r="D28" s="63"/>
      <c r="E28" s="64"/>
      <c r="F28" s="64"/>
      <c r="G28" s="64"/>
      <c r="H28" s="64"/>
      <c r="I28" s="64"/>
    </row>
    <row r="29" spans="1:9" s="60" customFormat="1" ht="58.5" customHeight="1">
      <c r="A29" s="62"/>
      <c r="D29" s="63"/>
      <c r="E29" s="64"/>
      <c r="F29" s="64"/>
      <c r="G29" s="64"/>
      <c r="H29" s="64"/>
      <c r="I29" s="64"/>
    </row>
    <row r="30" spans="1:9" s="60" customFormat="1" ht="58.5" customHeight="1">
      <c r="A30" s="62"/>
      <c r="D30" s="63"/>
      <c r="E30" s="64"/>
      <c r="F30" s="64"/>
      <c r="G30" s="64"/>
      <c r="H30" s="64"/>
      <c r="I30" s="64"/>
    </row>
    <row r="31" spans="1:9" s="60" customFormat="1" ht="58.5" customHeight="1">
      <c r="A31" s="62"/>
      <c r="D31" s="63"/>
      <c r="E31" s="64"/>
      <c r="F31" s="64"/>
      <c r="G31" s="64"/>
      <c r="H31" s="64"/>
      <c r="I31" s="64"/>
    </row>
    <row r="32" spans="1:9" s="60" customFormat="1" ht="58.5" customHeight="1">
      <c r="A32" s="62"/>
      <c r="D32" s="63"/>
      <c r="E32" s="64"/>
      <c r="F32" s="64"/>
      <c r="G32" s="64"/>
      <c r="H32" s="64"/>
      <c r="I32" s="64"/>
    </row>
    <row r="33" spans="1:9" s="60" customFormat="1" ht="58.5" customHeight="1">
      <c r="A33" s="62"/>
      <c r="D33" s="63"/>
      <c r="E33" s="64"/>
      <c r="F33" s="64"/>
      <c r="G33" s="64"/>
      <c r="H33" s="64"/>
      <c r="I33" s="64"/>
    </row>
    <row r="34" spans="1:9" s="60" customFormat="1" ht="58.5" customHeight="1">
      <c r="A34" s="62"/>
      <c r="D34" s="63"/>
      <c r="E34" s="64"/>
      <c r="F34" s="64"/>
      <c r="G34" s="64"/>
      <c r="H34" s="64"/>
      <c r="I34" s="64"/>
    </row>
    <row r="35" spans="1:9" s="60" customFormat="1" ht="58.5" customHeight="1">
      <c r="A35" s="62"/>
      <c r="D35" s="63"/>
      <c r="E35" s="64"/>
      <c r="F35" s="64"/>
      <c r="G35" s="64"/>
      <c r="H35" s="64"/>
      <c r="I35" s="64"/>
    </row>
    <row r="36" spans="1:9" s="60" customFormat="1" ht="58.5" customHeight="1">
      <c r="A36" s="62"/>
      <c r="D36" s="63"/>
      <c r="E36" s="64"/>
      <c r="F36" s="64"/>
      <c r="G36" s="64"/>
      <c r="H36" s="64"/>
      <c r="I36" s="64"/>
    </row>
    <row r="37" spans="1:9" s="60" customFormat="1" ht="58.5" customHeight="1">
      <c r="A37" s="62"/>
      <c r="D37" s="63"/>
      <c r="E37" s="64"/>
      <c r="F37" s="64"/>
      <c r="G37" s="64"/>
      <c r="H37" s="64"/>
      <c r="I37" s="64"/>
    </row>
    <row r="38" spans="1:9" s="60" customFormat="1" ht="58.5" customHeight="1">
      <c r="A38" s="62"/>
      <c r="D38" s="63"/>
      <c r="E38" s="64"/>
      <c r="F38" s="64"/>
      <c r="G38" s="64"/>
      <c r="H38" s="64"/>
      <c r="I38" s="64"/>
    </row>
    <row r="39" spans="1:9" s="60" customFormat="1" ht="58.5" customHeight="1">
      <c r="A39" s="62"/>
      <c r="D39" s="63"/>
      <c r="E39" s="64"/>
      <c r="F39" s="64"/>
      <c r="G39" s="64"/>
      <c r="H39" s="64"/>
      <c r="I39" s="64"/>
    </row>
    <row r="40" spans="1:9" s="60" customFormat="1" ht="58.5" customHeight="1">
      <c r="A40" s="62"/>
      <c r="D40" s="63"/>
      <c r="E40" s="64"/>
      <c r="F40" s="64"/>
      <c r="G40" s="64"/>
      <c r="H40" s="64"/>
      <c r="I40" s="64"/>
    </row>
    <row r="41" spans="1:9" s="60" customFormat="1" ht="58.5" customHeight="1">
      <c r="A41" s="62"/>
      <c r="D41" s="63"/>
      <c r="E41" s="64"/>
      <c r="F41" s="64"/>
      <c r="G41" s="64"/>
      <c r="H41" s="64"/>
      <c r="I41" s="64"/>
    </row>
    <row r="42" spans="1:9" s="60" customFormat="1" ht="58.5" customHeight="1">
      <c r="A42" s="62"/>
      <c r="D42" s="63"/>
      <c r="E42" s="64"/>
      <c r="F42" s="64"/>
      <c r="G42" s="64"/>
      <c r="H42" s="64"/>
      <c r="I42" s="64"/>
    </row>
    <row r="43" spans="1:9" s="60" customFormat="1" ht="58.5" customHeight="1">
      <c r="A43" s="62"/>
      <c r="D43" s="63"/>
      <c r="E43" s="64"/>
      <c r="F43" s="64"/>
      <c r="G43" s="64"/>
      <c r="H43" s="64"/>
      <c r="I43" s="64"/>
    </row>
    <row r="44" spans="1:9" s="60" customFormat="1" ht="58.5" customHeight="1">
      <c r="A44" s="62"/>
      <c r="D44" s="63"/>
      <c r="E44" s="64"/>
      <c r="F44" s="64"/>
      <c r="G44" s="64"/>
      <c r="H44" s="64"/>
      <c r="I44" s="64"/>
    </row>
    <row r="45" spans="1:9" s="60" customFormat="1" ht="58.5" customHeight="1">
      <c r="A45" s="62"/>
      <c r="D45" s="63"/>
      <c r="E45" s="64"/>
      <c r="F45" s="64"/>
      <c r="G45" s="64"/>
      <c r="H45" s="64"/>
      <c r="I45" s="64"/>
    </row>
    <row r="46" spans="1:9" s="60" customFormat="1" ht="58.5" customHeight="1">
      <c r="A46" s="62"/>
      <c r="D46" s="63"/>
      <c r="E46" s="64"/>
      <c r="F46" s="64"/>
      <c r="G46" s="64"/>
      <c r="H46" s="64"/>
      <c r="I46" s="64"/>
    </row>
    <row r="47" spans="1:9" s="60" customFormat="1" ht="58.5" customHeight="1">
      <c r="A47" s="62"/>
      <c r="D47" s="63"/>
      <c r="E47" s="64"/>
      <c r="F47" s="64"/>
      <c r="G47" s="64"/>
      <c r="H47" s="64"/>
      <c r="I47" s="64"/>
    </row>
    <row r="48" spans="1:9" s="60" customFormat="1" ht="58.5" customHeight="1">
      <c r="A48" s="62"/>
      <c r="D48" s="63"/>
      <c r="E48" s="64"/>
      <c r="F48" s="64"/>
      <c r="G48" s="64"/>
      <c r="H48" s="64"/>
      <c r="I48" s="64"/>
    </row>
    <row r="49" spans="1:9" s="60" customFormat="1" ht="58.5" customHeight="1">
      <c r="A49" s="62"/>
      <c r="D49" s="63"/>
      <c r="E49" s="64"/>
      <c r="F49" s="64"/>
      <c r="G49" s="64"/>
      <c r="H49" s="64"/>
      <c r="I49" s="64"/>
    </row>
    <row r="50" spans="1:9" s="60" customFormat="1" ht="58.5" customHeight="1">
      <c r="A50" s="62"/>
      <c r="D50" s="63"/>
      <c r="E50" s="64"/>
      <c r="F50" s="64"/>
      <c r="G50" s="64"/>
      <c r="H50" s="64"/>
      <c r="I50" s="64"/>
    </row>
    <row r="51" spans="1:9" s="60" customFormat="1" ht="58.5" customHeight="1">
      <c r="A51" s="62"/>
      <c r="D51" s="63"/>
      <c r="E51" s="64"/>
      <c r="F51" s="64"/>
      <c r="G51" s="64"/>
      <c r="H51" s="64"/>
      <c r="I51" s="64"/>
    </row>
    <row r="52" spans="1:9" s="60" customFormat="1" ht="58.5" customHeight="1">
      <c r="A52" s="62"/>
      <c r="D52" s="63"/>
      <c r="E52" s="64"/>
      <c r="F52" s="64"/>
      <c r="G52" s="64"/>
      <c r="H52" s="64"/>
      <c r="I52" s="64"/>
    </row>
    <row r="53" spans="1:9" s="60" customFormat="1" ht="58.5" customHeight="1">
      <c r="A53" s="62"/>
      <c r="D53" s="63"/>
      <c r="E53" s="64"/>
      <c r="F53" s="64"/>
      <c r="G53" s="64"/>
      <c r="H53" s="64"/>
      <c r="I53" s="64"/>
    </row>
    <row r="54" spans="1:9" s="60" customFormat="1" ht="58.5" customHeight="1">
      <c r="A54" s="62"/>
      <c r="D54" s="63"/>
      <c r="E54" s="64"/>
      <c r="F54" s="64"/>
      <c r="G54" s="64"/>
      <c r="H54" s="64"/>
      <c r="I54" s="64"/>
    </row>
    <row r="55" spans="1:9" s="60" customFormat="1" ht="58.5" customHeight="1">
      <c r="A55" s="62"/>
      <c r="D55" s="63"/>
      <c r="E55" s="64"/>
      <c r="F55" s="64"/>
      <c r="G55" s="64"/>
      <c r="H55" s="64"/>
      <c r="I55" s="64"/>
    </row>
    <row r="56" spans="1:9" s="60" customFormat="1" ht="58.5" customHeight="1">
      <c r="A56" s="62"/>
      <c r="D56" s="63"/>
      <c r="E56" s="64"/>
      <c r="F56" s="64"/>
      <c r="G56" s="64"/>
      <c r="H56" s="64"/>
      <c r="I56" s="64"/>
    </row>
    <row r="57" spans="1:9" s="60" customFormat="1" ht="58.5" customHeight="1">
      <c r="A57" s="62"/>
      <c r="D57" s="63"/>
      <c r="E57" s="64"/>
      <c r="F57" s="64"/>
      <c r="G57" s="64"/>
      <c r="H57" s="64"/>
      <c r="I57" s="64"/>
    </row>
    <row r="58" spans="1:9" s="60" customFormat="1" ht="58.5" customHeight="1">
      <c r="A58" s="62"/>
      <c r="D58" s="63"/>
      <c r="E58" s="64"/>
      <c r="F58" s="64"/>
      <c r="G58" s="64"/>
      <c r="H58" s="64"/>
      <c r="I58" s="64"/>
    </row>
    <row r="59" spans="1:9" s="60" customFormat="1" ht="15">
      <c r="A59" s="62"/>
      <c r="D59" s="63"/>
      <c r="E59" s="64"/>
      <c r="F59" s="64"/>
      <c r="G59" s="64"/>
      <c r="H59" s="64"/>
      <c r="I59" s="64"/>
    </row>
    <row r="60" spans="1:9" s="60" customFormat="1" ht="15">
      <c r="A60" s="62"/>
      <c r="D60" s="63"/>
      <c r="E60" s="64"/>
      <c r="F60" s="64"/>
      <c r="G60" s="64"/>
      <c r="H60" s="64"/>
      <c r="I60" s="64"/>
    </row>
    <row r="61" spans="1:9" s="60" customFormat="1" ht="15">
      <c r="A61" s="62"/>
      <c r="D61" s="63"/>
      <c r="E61" s="64"/>
      <c r="F61" s="64"/>
      <c r="G61" s="64"/>
      <c r="H61" s="64"/>
      <c r="I61" s="64"/>
    </row>
    <row r="62" spans="1:9" s="60" customFormat="1" ht="15">
      <c r="A62" s="62"/>
      <c r="D62" s="63"/>
      <c r="E62" s="64"/>
      <c r="F62" s="64"/>
      <c r="G62" s="64"/>
      <c r="H62" s="64"/>
      <c r="I62" s="64"/>
    </row>
    <row r="63" spans="1:9" s="60" customFormat="1" ht="15">
      <c r="A63" s="62"/>
      <c r="D63" s="63"/>
      <c r="E63" s="64"/>
      <c r="F63" s="64"/>
      <c r="G63" s="64"/>
      <c r="H63" s="64"/>
      <c r="I63" s="64"/>
    </row>
    <row r="64" spans="1:9" s="60" customFormat="1" ht="15">
      <c r="A64" s="62"/>
      <c r="D64" s="63"/>
      <c r="E64" s="64"/>
      <c r="F64" s="64"/>
      <c r="G64" s="64"/>
      <c r="H64" s="64"/>
      <c r="I64" s="64"/>
    </row>
    <row r="65" spans="1:9" s="60" customFormat="1" ht="15">
      <c r="A65" s="62"/>
      <c r="D65" s="63"/>
      <c r="E65" s="64"/>
      <c r="F65" s="64"/>
      <c r="G65" s="64"/>
      <c r="H65" s="64"/>
      <c r="I65" s="64"/>
    </row>
    <row r="66" spans="1:9" s="60" customFormat="1" ht="15">
      <c r="A66" s="62"/>
      <c r="D66" s="63"/>
      <c r="E66" s="64"/>
      <c r="F66" s="64"/>
      <c r="G66" s="64"/>
      <c r="H66" s="64"/>
      <c r="I66" s="64"/>
    </row>
    <row r="67" spans="1:9" s="60" customFormat="1" ht="15">
      <c r="A67" s="62"/>
      <c r="D67" s="63"/>
      <c r="E67" s="64"/>
      <c r="F67" s="64"/>
      <c r="G67" s="64"/>
      <c r="H67" s="64"/>
      <c r="I67" s="64"/>
    </row>
    <row r="68" spans="1:9" s="60" customFormat="1" ht="15">
      <c r="A68" s="62"/>
      <c r="D68" s="63"/>
      <c r="E68" s="64"/>
      <c r="F68" s="64"/>
      <c r="G68" s="64"/>
      <c r="H68" s="64"/>
      <c r="I68" s="64"/>
    </row>
    <row r="69" spans="1:9" s="60" customFormat="1" ht="15">
      <c r="A69" s="62"/>
      <c r="D69" s="63"/>
      <c r="E69" s="64"/>
      <c r="F69" s="64"/>
      <c r="G69" s="64"/>
      <c r="H69" s="64"/>
      <c r="I69" s="64"/>
    </row>
    <row r="70" spans="1:9" s="60" customFormat="1" ht="15">
      <c r="A70" s="62"/>
      <c r="D70" s="63"/>
      <c r="E70" s="64"/>
      <c r="F70" s="64"/>
      <c r="G70" s="64"/>
      <c r="H70" s="64"/>
      <c r="I70" s="64"/>
    </row>
    <row r="71" spans="1:9" s="60" customFormat="1" ht="15">
      <c r="A71" s="62"/>
      <c r="D71" s="63"/>
      <c r="E71" s="64"/>
      <c r="F71" s="64"/>
      <c r="G71" s="64"/>
      <c r="H71" s="64"/>
      <c r="I71" s="64"/>
    </row>
    <row r="72" spans="1:9" s="60" customFormat="1" ht="15">
      <c r="A72" s="62"/>
      <c r="D72" s="63"/>
      <c r="E72" s="64"/>
      <c r="F72" s="64"/>
      <c r="G72" s="64"/>
      <c r="H72" s="64"/>
      <c r="I72" s="64"/>
    </row>
    <row r="73" spans="1:9" s="60" customFormat="1" ht="15">
      <c r="A73" s="62"/>
      <c r="D73" s="63"/>
      <c r="E73" s="64"/>
      <c r="F73" s="64"/>
      <c r="G73" s="64"/>
      <c r="H73" s="64"/>
      <c r="I73" s="64"/>
    </row>
    <row r="74" spans="1:9" s="60" customFormat="1" ht="15">
      <c r="A74" s="62"/>
      <c r="D74" s="63"/>
      <c r="E74" s="64"/>
      <c r="F74" s="64"/>
      <c r="G74" s="64"/>
      <c r="H74" s="64"/>
      <c r="I74" s="64"/>
    </row>
    <row r="75" spans="1:9" s="60" customFormat="1" ht="15">
      <c r="A75" s="62"/>
      <c r="D75" s="63"/>
      <c r="E75" s="64"/>
      <c r="F75" s="64"/>
      <c r="G75" s="64"/>
      <c r="H75" s="64"/>
      <c r="I75" s="64"/>
    </row>
    <row r="76" spans="1:9" s="60" customFormat="1" ht="15">
      <c r="A76" s="62"/>
      <c r="D76" s="63"/>
      <c r="E76" s="64"/>
      <c r="F76" s="64"/>
      <c r="G76" s="64"/>
      <c r="H76" s="64"/>
      <c r="I76" s="64"/>
    </row>
    <row r="77" spans="1:9" s="60" customFormat="1" ht="15">
      <c r="A77" s="62"/>
      <c r="D77" s="63"/>
      <c r="E77" s="64"/>
      <c r="F77" s="64"/>
      <c r="G77" s="64"/>
      <c r="H77" s="64"/>
      <c r="I77" s="64"/>
    </row>
    <row r="78" spans="1:9" s="60" customFormat="1" ht="15">
      <c r="A78" s="62"/>
      <c r="D78" s="63"/>
      <c r="E78" s="64"/>
      <c r="F78" s="64"/>
      <c r="G78" s="64"/>
      <c r="H78" s="64"/>
      <c r="I78" s="64"/>
    </row>
    <row r="79" spans="1:9" s="60" customFormat="1" ht="15">
      <c r="A79" s="62"/>
      <c r="D79" s="63"/>
      <c r="E79" s="64"/>
      <c r="F79" s="64"/>
      <c r="G79" s="64"/>
      <c r="H79" s="64"/>
      <c r="I79" s="64"/>
    </row>
    <row r="80" spans="1:9" s="60" customFormat="1" ht="15">
      <c r="A80" s="62"/>
      <c r="D80" s="63"/>
      <c r="E80" s="64"/>
      <c r="F80" s="64"/>
      <c r="G80" s="64"/>
      <c r="H80" s="64"/>
      <c r="I80" s="64"/>
    </row>
    <row r="81" spans="1:9" s="60" customFormat="1" ht="15">
      <c r="A81" s="62"/>
      <c r="D81" s="63"/>
      <c r="E81" s="64"/>
      <c r="F81" s="64"/>
      <c r="G81" s="64"/>
      <c r="H81" s="64"/>
      <c r="I81" s="64"/>
    </row>
    <row r="82" spans="1:9" s="60" customFormat="1" ht="15">
      <c r="A82" s="62"/>
      <c r="D82" s="63"/>
      <c r="E82" s="64"/>
      <c r="F82" s="64"/>
      <c r="G82" s="64"/>
      <c r="H82" s="64"/>
      <c r="I82" s="64"/>
    </row>
    <row r="83" spans="1:9" s="60" customFormat="1" ht="15">
      <c r="A83" s="62"/>
      <c r="D83" s="63"/>
      <c r="E83" s="64"/>
      <c r="F83" s="64"/>
      <c r="G83" s="64"/>
      <c r="H83" s="64"/>
      <c r="I83" s="64"/>
    </row>
    <row r="84" spans="1:9" s="60" customFormat="1" ht="15">
      <c r="A84" s="62"/>
      <c r="D84" s="63"/>
      <c r="E84" s="64"/>
      <c r="F84" s="64"/>
      <c r="G84" s="64"/>
      <c r="H84" s="64"/>
      <c r="I84" s="64"/>
    </row>
    <row r="85" spans="1:9" s="60" customFormat="1" ht="15">
      <c r="A85" s="62"/>
      <c r="D85" s="63"/>
      <c r="E85" s="64"/>
      <c r="F85" s="64"/>
      <c r="G85" s="64"/>
      <c r="H85" s="64"/>
      <c r="I85" s="64"/>
    </row>
    <row r="86" spans="1:9" s="60" customFormat="1" ht="15">
      <c r="A86" s="62"/>
      <c r="D86" s="63"/>
      <c r="E86" s="64"/>
      <c r="F86" s="64"/>
      <c r="G86" s="64"/>
      <c r="H86" s="64"/>
      <c r="I86" s="64"/>
    </row>
    <row r="87" spans="1:9" s="60" customFormat="1" ht="15">
      <c r="A87" s="62"/>
      <c r="D87" s="63"/>
      <c r="E87" s="64"/>
      <c r="F87" s="64"/>
      <c r="G87" s="64"/>
      <c r="H87" s="64"/>
      <c r="I87" s="64"/>
    </row>
    <row r="88" spans="1:9" s="60" customFormat="1" ht="15">
      <c r="A88" s="62"/>
      <c r="D88" s="63"/>
      <c r="E88" s="64"/>
      <c r="F88" s="64"/>
      <c r="G88" s="64"/>
      <c r="H88" s="64"/>
      <c r="I88" s="64"/>
    </row>
    <row r="89" spans="1:9" s="60" customFormat="1" ht="15">
      <c r="A89" s="62"/>
      <c r="D89" s="63"/>
      <c r="E89" s="64"/>
      <c r="F89" s="64"/>
      <c r="G89" s="64"/>
      <c r="H89" s="64"/>
      <c r="I89" s="64"/>
    </row>
  </sheetData>
  <sheetProtection/>
  <mergeCells count="33">
    <mergeCell ref="K23:K26"/>
    <mergeCell ref="A11:A14"/>
    <mergeCell ref="B11:B14"/>
    <mergeCell ref="C11:C14"/>
    <mergeCell ref="J11:J14"/>
    <mergeCell ref="K11:K14"/>
    <mergeCell ref="K15:K18"/>
    <mergeCell ref="J19:J22"/>
    <mergeCell ref="K19:K22"/>
    <mergeCell ref="A15:A18"/>
    <mergeCell ref="A23:A26"/>
    <mergeCell ref="B23:B26"/>
    <mergeCell ref="C23:C26"/>
    <mergeCell ref="J23:J26"/>
    <mergeCell ref="A19:A22"/>
    <mergeCell ref="B19:B22"/>
    <mergeCell ref="C19:C22"/>
    <mergeCell ref="J1:K1"/>
    <mergeCell ref="A3:J3"/>
    <mergeCell ref="A5:A6"/>
    <mergeCell ref="B5:B6"/>
    <mergeCell ref="C5:C6"/>
    <mergeCell ref="D5:I5"/>
    <mergeCell ref="J5:J6"/>
    <mergeCell ref="K5:K6"/>
    <mergeCell ref="A7:A10"/>
    <mergeCell ref="B15:B18"/>
    <mergeCell ref="C15:C18"/>
    <mergeCell ref="J15:J18"/>
    <mergeCell ref="K7:K10"/>
    <mergeCell ref="B7:B10"/>
    <mergeCell ref="C7:C10"/>
    <mergeCell ref="J7:J10"/>
  </mergeCells>
  <printOptions/>
  <pageMargins left="0.7" right="0.7" top="0.75" bottom="0.75" header="0.3" footer="0.3"/>
  <pageSetup fitToHeight="0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zoomScale="115" zoomScaleNormal="115" zoomScaleSheetLayoutView="115" zoomScalePageLayoutView="0" workbookViewId="0" topLeftCell="A1">
      <selection activeCell="E1" sqref="E1:F1"/>
    </sheetView>
  </sheetViews>
  <sheetFormatPr defaultColWidth="9.140625" defaultRowHeight="15"/>
  <cols>
    <col min="1" max="1" width="21.8515625" style="0" customWidth="1"/>
    <col min="2" max="2" width="5.7109375" style="0" customWidth="1"/>
    <col min="3" max="3" width="12.421875" style="0" customWidth="1"/>
    <col min="4" max="6" width="11.140625" style="0" customWidth="1"/>
  </cols>
  <sheetData>
    <row r="1" spans="4:6" ht="14.25" customHeight="1">
      <c r="D1" s="17"/>
      <c r="E1" s="77" t="s">
        <v>143</v>
      </c>
      <c r="F1" s="77"/>
    </row>
    <row r="3" spans="1:7" ht="45" customHeight="1">
      <c r="A3" s="67" t="s">
        <v>69</v>
      </c>
      <c r="B3" s="67"/>
      <c r="C3" s="67"/>
      <c r="D3" s="67"/>
      <c r="E3" s="67"/>
      <c r="F3" s="67"/>
      <c r="G3" s="13"/>
    </row>
    <row r="5" spans="1:7" ht="16.5" customHeight="1">
      <c r="A5" s="68"/>
      <c r="B5" s="71"/>
      <c r="C5" s="74" t="s">
        <v>20</v>
      </c>
      <c r="D5" s="75"/>
      <c r="E5" s="75"/>
      <c r="F5" s="76"/>
      <c r="G5" s="7"/>
    </row>
    <row r="6" spans="1:7" ht="16.5" customHeight="1">
      <c r="A6" s="69"/>
      <c r="B6" s="72"/>
      <c r="C6" s="9" t="s">
        <v>6</v>
      </c>
      <c r="D6" s="9">
        <v>2014</v>
      </c>
      <c r="E6" s="9">
        <v>2015</v>
      </c>
      <c r="F6" s="4">
        <v>2016</v>
      </c>
      <c r="G6" s="7"/>
    </row>
    <row r="7" spans="1:7" ht="16.5" customHeight="1">
      <c r="A7" s="70"/>
      <c r="B7" s="73"/>
      <c r="C7" s="14" t="s">
        <v>19</v>
      </c>
      <c r="D7" s="14" t="s">
        <v>19</v>
      </c>
      <c r="E7" s="14" t="s">
        <v>19</v>
      </c>
      <c r="F7" s="14" t="s">
        <v>19</v>
      </c>
      <c r="G7" s="7"/>
    </row>
    <row r="8" spans="1:7" ht="16.5" customHeight="1">
      <c r="A8" s="65" t="s">
        <v>67</v>
      </c>
      <c r="B8" s="5" t="s">
        <v>6</v>
      </c>
      <c r="C8" s="10">
        <f>C9+C10+C11</f>
        <v>102791958</v>
      </c>
      <c r="D8" s="11">
        <f>D9+D10+D11</f>
        <v>34211486</v>
      </c>
      <c r="E8" s="11">
        <f>E9+E10+E11</f>
        <v>34299786</v>
      </c>
      <c r="F8" s="11">
        <f>F9+F10+F11</f>
        <v>34280686</v>
      </c>
      <c r="G8" s="8"/>
    </row>
    <row r="9" spans="1:7" ht="16.5" customHeight="1">
      <c r="A9" s="65"/>
      <c r="B9" s="3" t="s">
        <v>4</v>
      </c>
      <c r="C9" s="11">
        <f>D9+E9+F9</f>
        <v>87641358</v>
      </c>
      <c r="D9" s="11">
        <f aca="true" t="shared" si="0" ref="D9:F11">D14</f>
        <v>29213786</v>
      </c>
      <c r="E9" s="11">
        <f t="shared" si="0"/>
        <v>29213786</v>
      </c>
      <c r="F9" s="11">
        <f t="shared" si="0"/>
        <v>29213786</v>
      </c>
      <c r="G9" s="8"/>
    </row>
    <row r="10" spans="1:7" ht="16.5" customHeight="1">
      <c r="A10" s="65"/>
      <c r="B10" s="3" t="s">
        <v>2</v>
      </c>
      <c r="C10" s="11">
        <f>D10+E10+F10</f>
        <v>8375800</v>
      </c>
      <c r="D10" s="11">
        <f t="shared" si="0"/>
        <v>2738500</v>
      </c>
      <c r="E10" s="11">
        <f t="shared" si="0"/>
        <v>2828200</v>
      </c>
      <c r="F10" s="11">
        <f t="shared" si="0"/>
        <v>2809100</v>
      </c>
      <c r="G10" s="8"/>
    </row>
    <row r="11" spans="1:7" ht="16.5" customHeight="1">
      <c r="A11" s="65"/>
      <c r="B11" s="3" t="s">
        <v>3</v>
      </c>
      <c r="C11" s="11">
        <f>D11+E11+F11</f>
        <v>6774800</v>
      </c>
      <c r="D11" s="11">
        <f t="shared" si="0"/>
        <v>2259200</v>
      </c>
      <c r="E11" s="11">
        <f t="shared" si="0"/>
        <v>2257800</v>
      </c>
      <c r="F11" s="11">
        <f t="shared" si="0"/>
        <v>2257800</v>
      </c>
      <c r="G11" s="8"/>
    </row>
    <row r="12" spans="1:7" ht="16.5" customHeight="1">
      <c r="A12" s="65"/>
      <c r="B12" s="3" t="s">
        <v>5</v>
      </c>
      <c r="C12" s="11"/>
      <c r="D12" s="11"/>
      <c r="E12" s="11"/>
      <c r="F12" s="11"/>
      <c r="G12" s="8"/>
    </row>
    <row r="13" spans="1:7" ht="16.5" customHeight="1">
      <c r="A13" s="65" t="s">
        <v>24</v>
      </c>
      <c r="B13" s="5" t="s">
        <v>6</v>
      </c>
      <c r="C13" s="10">
        <f>C14+C15+C16</f>
        <v>102791958</v>
      </c>
      <c r="D13" s="11">
        <f>D14+D15+D16</f>
        <v>34211486</v>
      </c>
      <c r="E13" s="11">
        <f>E14+E15+E16</f>
        <v>34299786</v>
      </c>
      <c r="F13" s="11">
        <f>F14+F15+F16</f>
        <v>34280686</v>
      </c>
      <c r="G13" s="8"/>
    </row>
    <row r="14" spans="1:7" ht="16.5" customHeight="1">
      <c r="A14" s="65"/>
      <c r="B14" s="3" t="s">
        <v>4</v>
      </c>
      <c r="C14" s="11">
        <f>D14+E14+F14</f>
        <v>87641358</v>
      </c>
      <c r="D14" s="11">
        <v>29213786</v>
      </c>
      <c r="E14" s="11">
        <v>29213786</v>
      </c>
      <c r="F14" s="11">
        <v>29213786</v>
      </c>
      <c r="G14" s="8"/>
    </row>
    <row r="15" spans="1:7" ht="16.5" customHeight="1">
      <c r="A15" s="65"/>
      <c r="B15" s="3" t="s">
        <v>2</v>
      </c>
      <c r="C15" s="11">
        <f>D15+E15+F15</f>
        <v>8375800</v>
      </c>
      <c r="D15" s="11">
        <f>173500+1370800+1194200</f>
        <v>2738500</v>
      </c>
      <c r="E15" s="11">
        <f>179200+1415600+1233400</f>
        <v>2828200</v>
      </c>
      <c r="F15" s="11">
        <f>160100+1415600+1233400</f>
        <v>2809100</v>
      </c>
      <c r="G15" s="8"/>
    </row>
    <row r="16" spans="1:7" ht="16.5" customHeight="1">
      <c r="A16" s="65"/>
      <c r="B16" s="3" t="s">
        <v>3</v>
      </c>
      <c r="C16" s="11">
        <f>D16+E16+F16</f>
        <v>6774800</v>
      </c>
      <c r="D16" s="11">
        <v>2259200</v>
      </c>
      <c r="E16" s="11">
        <v>2257800</v>
      </c>
      <c r="F16" s="11">
        <v>2257800</v>
      </c>
      <c r="G16" s="8"/>
    </row>
    <row r="17" spans="1:7" ht="16.5" customHeight="1">
      <c r="A17" s="65"/>
      <c r="B17" s="3" t="s">
        <v>5</v>
      </c>
      <c r="C17" s="11"/>
      <c r="D17" s="11"/>
      <c r="E17" s="11"/>
      <c r="F17" s="11"/>
      <c r="G17" s="8"/>
    </row>
  </sheetData>
  <sheetProtection/>
  <mergeCells count="7">
    <mergeCell ref="E1:F1"/>
    <mergeCell ref="A13:A17"/>
    <mergeCell ref="A3:F3"/>
    <mergeCell ref="A5:A7"/>
    <mergeCell ref="B5:B7"/>
    <mergeCell ref="C5:F5"/>
    <mergeCell ref="A8:A12"/>
  </mergeCells>
  <printOptions/>
  <pageMargins left="0.7086614173228347" right="0.7086614173228347" top="0.35433070866141736" bottom="0.35433070866141736" header="0.31496062992125984" footer="0.31496062992125984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zoomScale="115" zoomScaleNormal="115" zoomScaleSheetLayoutView="115" zoomScalePageLayoutView="0" workbookViewId="0" topLeftCell="A1">
      <selection activeCell="J1" sqref="J1:K1"/>
    </sheetView>
  </sheetViews>
  <sheetFormatPr defaultColWidth="9.140625" defaultRowHeight="15"/>
  <cols>
    <col min="1" max="1" width="5.57421875" style="2" customWidth="1"/>
    <col min="2" max="2" width="33.8515625" style="0" customWidth="1"/>
    <col min="4" max="4" width="9.140625" style="1" customWidth="1"/>
    <col min="5" max="5" width="11.28125" style="0" customWidth="1"/>
    <col min="6" max="8" width="11.421875" style="0" customWidth="1"/>
    <col min="9" max="9" width="7.28125" style="0" customWidth="1"/>
    <col min="10" max="10" width="20.57421875" style="0" customWidth="1"/>
    <col min="11" max="11" width="14.00390625" style="0" customWidth="1"/>
  </cols>
  <sheetData>
    <row r="1" spans="1:11" ht="14.25" customHeight="1">
      <c r="A1"/>
      <c r="D1"/>
      <c r="I1" s="51"/>
      <c r="J1" s="77" t="s">
        <v>129</v>
      </c>
      <c r="K1" s="77"/>
    </row>
    <row r="2" spans="1:6" ht="15.75">
      <c r="A2"/>
      <c r="D2"/>
      <c r="F2" s="6"/>
    </row>
    <row r="3" spans="1:12" ht="27" customHeight="1">
      <c r="A3" s="67" t="s">
        <v>68</v>
      </c>
      <c r="B3" s="67"/>
      <c r="C3" s="67"/>
      <c r="D3" s="67"/>
      <c r="E3" s="67"/>
      <c r="F3" s="67"/>
      <c r="G3" s="67"/>
      <c r="H3" s="67"/>
      <c r="I3" s="67"/>
      <c r="J3" s="67"/>
      <c r="K3" s="13"/>
      <c r="L3" s="13"/>
    </row>
    <row r="4" spans="1:4" ht="15">
      <c r="A4"/>
      <c r="D4"/>
    </row>
    <row r="5" spans="1:11" ht="19.5" customHeight="1">
      <c r="A5" s="84" t="s">
        <v>0</v>
      </c>
      <c r="B5" s="96" t="s">
        <v>18</v>
      </c>
      <c r="C5" s="96" t="s">
        <v>13</v>
      </c>
      <c r="D5" s="96" t="s">
        <v>21</v>
      </c>
      <c r="E5" s="96"/>
      <c r="F5" s="96"/>
      <c r="G5" s="96"/>
      <c r="H5" s="96"/>
      <c r="I5" s="96"/>
      <c r="J5" s="85" t="s">
        <v>15</v>
      </c>
      <c r="K5" s="85" t="s">
        <v>9</v>
      </c>
    </row>
    <row r="6" spans="1:11" ht="21" customHeight="1">
      <c r="A6" s="84"/>
      <c r="B6" s="96"/>
      <c r="C6" s="96"/>
      <c r="D6" s="16" t="s">
        <v>1</v>
      </c>
      <c r="E6" s="16" t="s">
        <v>6</v>
      </c>
      <c r="F6" s="16" t="s">
        <v>4</v>
      </c>
      <c r="G6" s="16" t="s">
        <v>2</v>
      </c>
      <c r="H6" s="16" t="s">
        <v>3</v>
      </c>
      <c r="I6" s="16" t="s">
        <v>5</v>
      </c>
      <c r="J6" s="86"/>
      <c r="K6" s="87"/>
    </row>
    <row r="7" spans="1:11" ht="12.75" customHeight="1">
      <c r="A7" s="84"/>
      <c r="B7" s="95" t="s">
        <v>70</v>
      </c>
      <c r="C7" s="96"/>
      <c r="D7" s="16" t="s">
        <v>6</v>
      </c>
      <c r="E7" s="12">
        <f>F7+G7+H7</f>
        <v>102791958</v>
      </c>
      <c r="F7" s="12">
        <f>F8+F9+F10</f>
        <v>87641358</v>
      </c>
      <c r="G7" s="12">
        <f>G8+G9+G10</f>
        <v>8375800</v>
      </c>
      <c r="H7" s="12">
        <f>H8+H9+H10</f>
        <v>6774800</v>
      </c>
      <c r="I7" s="31"/>
      <c r="J7" s="85"/>
      <c r="K7" s="85"/>
    </row>
    <row r="8" spans="1:11" ht="12.75" customHeight="1">
      <c r="A8" s="84"/>
      <c r="B8" s="95"/>
      <c r="C8" s="96"/>
      <c r="D8" s="16">
        <v>2014</v>
      </c>
      <c r="E8" s="12">
        <f>F8+G8+H8</f>
        <v>34211486</v>
      </c>
      <c r="F8" s="12">
        <f>F13+F23</f>
        <v>29213786</v>
      </c>
      <c r="G8" s="12">
        <f>G13</f>
        <v>2738500</v>
      </c>
      <c r="H8" s="12">
        <f>H23</f>
        <v>2259200</v>
      </c>
      <c r="I8" s="31"/>
      <c r="J8" s="86"/>
      <c r="K8" s="86"/>
    </row>
    <row r="9" spans="1:11" ht="12.75" customHeight="1">
      <c r="A9" s="84"/>
      <c r="B9" s="95"/>
      <c r="C9" s="96"/>
      <c r="D9" s="16">
        <v>2015</v>
      </c>
      <c r="E9" s="12">
        <f>F9+G9+H9</f>
        <v>34299786</v>
      </c>
      <c r="F9" s="12">
        <f>F14+F24</f>
        <v>29213786</v>
      </c>
      <c r="G9" s="12">
        <f>G14</f>
        <v>2828200</v>
      </c>
      <c r="H9" s="12">
        <f>H24</f>
        <v>2257800</v>
      </c>
      <c r="I9" s="31"/>
      <c r="J9" s="86"/>
      <c r="K9" s="86"/>
    </row>
    <row r="10" spans="1:11" ht="12.75" customHeight="1">
      <c r="A10" s="84"/>
      <c r="B10" s="95"/>
      <c r="C10" s="96"/>
      <c r="D10" s="16">
        <v>2016</v>
      </c>
      <c r="E10" s="12">
        <f>F10+G10+H10</f>
        <v>34280686</v>
      </c>
      <c r="F10" s="12">
        <f>F15+F25</f>
        <v>29213786</v>
      </c>
      <c r="G10" s="12">
        <f>G15</f>
        <v>2809100</v>
      </c>
      <c r="H10" s="12">
        <f>H25</f>
        <v>2257800</v>
      </c>
      <c r="I10" s="31"/>
      <c r="J10" s="86"/>
      <c r="K10" s="86"/>
    </row>
    <row r="11" spans="1:11" ht="12.75" customHeight="1">
      <c r="A11" s="84"/>
      <c r="B11" s="95"/>
      <c r="C11" s="96"/>
      <c r="D11" s="1" t="s">
        <v>28</v>
      </c>
      <c r="E11" s="12"/>
      <c r="F11" s="12"/>
      <c r="G11" s="31"/>
      <c r="H11" s="31"/>
      <c r="I11" s="31"/>
      <c r="J11" s="87"/>
      <c r="K11" s="87"/>
    </row>
    <row r="12" spans="1:11" ht="12.75" customHeight="1">
      <c r="A12" s="84" t="s">
        <v>10</v>
      </c>
      <c r="B12" s="91" t="s">
        <v>40</v>
      </c>
      <c r="C12" s="84"/>
      <c r="D12" s="16" t="s">
        <v>6</v>
      </c>
      <c r="E12" s="12">
        <f>F12+G12+H12</f>
        <v>102791958</v>
      </c>
      <c r="F12" s="12">
        <f>F13+F14+F15</f>
        <v>87641358</v>
      </c>
      <c r="G12" s="12">
        <f>G13+G14+G15</f>
        <v>8375800</v>
      </c>
      <c r="H12" s="12">
        <f>H22</f>
        <v>6774800</v>
      </c>
      <c r="I12" s="31"/>
      <c r="J12" s="85"/>
      <c r="K12" s="85"/>
    </row>
    <row r="13" spans="1:11" ht="12.75" customHeight="1">
      <c r="A13" s="84"/>
      <c r="B13" s="91"/>
      <c r="C13" s="84"/>
      <c r="D13" s="16">
        <v>2014</v>
      </c>
      <c r="E13" s="12">
        <f>F13+G13+H13</f>
        <v>34211486</v>
      </c>
      <c r="F13" s="12">
        <f>F18+F23+F28+F33</f>
        <v>29213786</v>
      </c>
      <c r="G13" s="12">
        <f>G18+G23+G28+G33+G38+G43</f>
        <v>2738500</v>
      </c>
      <c r="H13" s="12">
        <f>H23</f>
        <v>2259200</v>
      </c>
      <c r="I13" s="31"/>
      <c r="J13" s="86"/>
      <c r="K13" s="86"/>
    </row>
    <row r="14" spans="1:11" ht="12.75" customHeight="1">
      <c r="A14" s="84"/>
      <c r="B14" s="91"/>
      <c r="C14" s="84"/>
      <c r="D14" s="16">
        <v>2015</v>
      </c>
      <c r="E14" s="12">
        <f>F14+G14+H14</f>
        <v>34299786</v>
      </c>
      <c r="F14" s="12">
        <f>F19+F24+F29+F34</f>
        <v>29213786</v>
      </c>
      <c r="G14" s="12">
        <f>G19+G24+G29+G34+G39+G44</f>
        <v>2828200</v>
      </c>
      <c r="H14" s="12">
        <f>H24</f>
        <v>2257800</v>
      </c>
      <c r="I14" s="31"/>
      <c r="J14" s="86"/>
      <c r="K14" s="86"/>
    </row>
    <row r="15" spans="1:11" ht="12.75" customHeight="1">
      <c r="A15" s="84"/>
      <c r="B15" s="91"/>
      <c r="C15" s="84"/>
      <c r="D15" s="16">
        <v>2016</v>
      </c>
      <c r="E15" s="12">
        <f>F15+G15+H15</f>
        <v>34280686</v>
      </c>
      <c r="F15" s="12">
        <f>F20+F25+F30+F35</f>
        <v>29213786</v>
      </c>
      <c r="G15" s="12">
        <f>G20+G25+G30+G35+G40+G45</f>
        <v>2809100</v>
      </c>
      <c r="H15" s="12">
        <f>H25</f>
        <v>2257800</v>
      </c>
      <c r="I15" s="31"/>
      <c r="J15" s="86"/>
      <c r="K15" s="86"/>
    </row>
    <row r="16" spans="1:11" ht="12.75" customHeight="1">
      <c r="A16" s="84"/>
      <c r="B16" s="91"/>
      <c r="C16" s="84"/>
      <c r="D16" s="32" t="s">
        <v>28</v>
      </c>
      <c r="E16" s="12"/>
      <c r="F16" s="12"/>
      <c r="G16" s="31"/>
      <c r="H16" s="31"/>
      <c r="I16" s="31"/>
      <c r="J16" s="87"/>
      <c r="K16" s="87"/>
    </row>
    <row r="17" spans="1:11" ht="15">
      <c r="A17" s="84" t="s">
        <v>7</v>
      </c>
      <c r="B17" s="91" t="s">
        <v>96</v>
      </c>
      <c r="C17" s="84" t="s">
        <v>71</v>
      </c>
      <c r="D17" s="16" t="s">
        <v>6</v>
      </c>
      <c r="E17" s="12">
        <f>F17</f>
        <v>87641358</v>
      </c>
      <c r="F17" s="12">
        <f>F18+F19+F20</f>
        <v>87641358</v>
      </c>
      <c r="G17" s="12">
        <f>G18+G19+G20</f>
        <v>0</v>
      </c>
      <c r="H17" s="31"/>
      <c r="I17" s="31"/>
      <c r="J17" s="92" t="s">
        <v>107</v>
      </c>
      <c r="K17" s="85" t="s">
        <v>24</v>
      </c>
    </row>
    <row r="18" spans="1:11" ht="15">
      <c r="A18" s="84"/>
      <c r="B18" s="91"/>
      <c r="C18" s="84"/>
      <c r="D18" s="16">
        <v>2014</v>
      </c>
      <c r="E18" s="12">
        <f>F18</f>
        <v>29213786</v>
      </c>
      <c r="F18" s="12">
        <v>29213786</v>
      </c>
      <c r="G18" s="12"/>
      <c r="H18" s="31"/>
      <c r="I18" s="31"/>
      <c r="J18" s="93"/>
      <c r="K18" s="86"/>
    </row>
    <row r="19" spans="1:11" ht="15">
      <c r="A19" s="84"/>
      <c r="B19" s="91"/>
      <c r="C19" s="84"/>
      <c r="D19" s="16">
        <v>2015</v>
      </c>
      <c r="E19" s="12">
        <f>F19</f>
        <v>29213786</v>
      </c>
      <c r="F19" s="12">
        <v>29213786</v>
      </c>
      <c r="G19" s="12"/>
      <c r="H19" s="31"/>
      <c r="I19" s="31"/>
      <c r="J19" s="93"/>
      <c r="K19" s="86"/>
    </row>
    <row r="20" spans="1:11" ht="12.75" customHeight="1">
      <c r="A20" s="84"/>
      <c r="B20" s="91"/>
      <c r="C20" s="84"/>
      <c r="D20" s="16">
        <v>2016</v>
      </c>
      <c r="E20" s="12">
        <f>F20</f>
        <v>29213786</v>
      </c>
      <c r="F20" s="12">
        <v>29213786</v>
      </c>
      <c r="G20" s="12"/>
      <c r="H20" s="31"/>
      <c r="I20" s="31"/>
      <c r="J20" s="93"/>
      <c r="K20" s="86"/>
    </row>
    <row r="21" spans="1:11" ht="12.75" customHeight="1">
      <c r="A21" s="84"/>
      <c r="B21" s="91"/>
      <c r="C21" s="84"/>
      <c r="D21" s="32" t="s">
        <v>28</v>
      </c>
      <c r="E21" s="12"/>
      <c r="F21" s="12"/>
      <c r="G21" s="31"/>
      <c r="H21" s="31"/>
      <c r="I21" s="31"/>
      <c r="J21" s="94"/>
      <c r="K21" s="87"/>
    </row>
    <row r="22" spans="1:11" ht="15" customHeight="1">
      <c r="A22" s="84" t="s">
        <v>8</v>
      </c>
      <c r="B22" s="91" t="s">
        <v>97</v>
      </c>
      <c r="C22" s="84" t="s">
        <v>71</v>
      </c>
      <c r="D22" s="16" t="s">
        <v>6</v>
      </c>
      <c r="E22" s="12">
        <f>E23+E24+E25</f>
        <v>6774800</v>
      </c>
      <c r="F22" s="12">
        <f>F23+F24+F25</f>
        <v>0</v>
      </c>
      <c r="G22" s="31"/>
      <c r="H22" s="12">
        <f>H23+H24+H25</f>
        <v>6774800</v>
      </c>
      <c r="I22" s="31"/>
      <c r="J22" s="85" t="s">
        <v>72</v>
      </c>
      <c r="K22" s="85" t="s">
        <v>24</v>
      </c>
    </row>
    <row r="23" spans="1:11" ht="15" customHeight="1">
      <c r="A23" s="84"/>
      <c r="B23" s="91"/>
      <c r="C23" s="84"/>
      <c r="D23" s="16">
        <v>2014</v>
      </c>
      <c r="E23" s="12">
        <f>F23+G23+H23</f>
        <v>2259200</v>
      </c>
      <c r="F23" s="12">
        <f>F28</f>
        <v>0</v>
      </c>
      <c r="G23" s="31"/>
      <c r="H23" s="12">
        <v>2259200</v>
      </c>
      <c r="I23" s="31"/>
      <c r="J23" s="86"/>
      <c r="K23" s="86"/>
    </row>
    <row r="24" spans="1:11" ht="15" customHeight="1">
      <c r="A24" s="84"/>
      <c r="B24" s="91"/>
      <c r="C24" s="84"/>
      <c r="D24" s="16">
        <v>2015</v>
      </c>
      <c r="E24" s="12">
        <f>F24+G24+H24</f>
        <v>2257800</v>
      </c>
      <c r="F24" s="12">
        <f>F29</f>
        <v>0</v>
      </c>
      <c r="G24" s="31"/>
      <c r="H24" s="12">
        <v>2257800</v>
      </c>
      <c r="I24" s="31"/>
      <c r="J24" s="86"/>
      <c r="K24" s="86"/>
    </row>
    <row r="25" spans="1:11" ht="15" customHeight="1">
      <c r="A25" s="84"/>
      <c r="B25" s="91"/>
      <c r="C25" s="84"/>
      <c r="D25" s="16">
        <v>2016</v>
      </c>
      <c r="E25" s="12">
        <f>F25+G25+H25</f>
        <v>2257800</v>
      </c>
      <c r="F25" s="12">
        <f>F30</f>
        <v>0</v>
      </c>
      <c r="G25" s="31"/>
      <c r="H25" s="12">
        <v>2257800</v>
      </c>
      <c r="I25" s="31"/>
      <c r="J25" s="86"/>
      <c r="K25" s="86"/>
    </row>
    <row r="26" spans="1:11" ht="15" customHeight="1">
      <c r="A26" s="84"/>
      <c r="B26" s="91"/>
      <c r="C26" s="84"/>
      <c r="D26" s="32" t="s">
        <v>28</v>
      </c>
      <c r="E26" s="12"/>
      <c r="F26" s="12"/>
      <c r="G26" s="31"/>
      <c r="H26" s="31"/>
      <c r="I26" s="31"/>
      <c r="J26" s="87"/>
      <c r="K26" s="87"/>
    </row>
    <row r="27" spans="1:11" ht="12.75" customHeight="1">
      <c r="A27" s="88" t="s">
        <v>16</v>
      </c>
      <c r="B27" s="81" t="s">
        <v>125</v>
      </c>
      <c r="C27" s="84" t="s">
        <v>71</v>
      </c>
      <c r="D27" s="16" t="s">
        <v>6</v>
      </c>
      <c r="E27" s="12">
        <f>E28+E29+E30</f>
        <v>4202000</v>
      </c>
      <c r="F27" s="12">
        <f>F28+F29+F30</f>
        <v>0</v>
      </c>
      <c r="G27" s="12">
        <f>G28+G29+G30</f>
        <v>4202000</v>
      </c>
      <c r="H27" s="31"/>
      <c r="I27" s="31"/>
      <c r="J27" s="85" t="s">
        <v>73</v>
      </c>
      <c r="K27" s="85" t="s">
        <v>24</v>
      </c>
    </row>
    <row r="28" spans="1:11" ht="12.75" customHeight="1">
      <c r="A28" s="89"/>
      <c r="B28" s="82"/>
      <c r="C28" s="84"/>
      <c r="D28" s="16">
        <v>2014</v>
      </c>
      <c r="E28" s="12">
        <f>F28+G28+H28</f>
        <v>1370800</v>
      </c>
      <c r="F28" s="12"/>
      <c r="G28" s="12">
        <f>1364800+6000</f>
        <v>1370800</v>
      </c>
      <c r="H28" s="31"/>
      <c r="I28" s="31"/>
      <c r="J28" s="86"/>
      <c r="K28" s="86"/>
    </row>
    <row r="29" spans="1:11" ht="12.75" customHeight="1">
      <c r="A29" s="89"/>
      <c r="B29" s="82"/>
      <c r="C29" s="84"/>
      <c r="D29" s="16">
        <v>2015</v>
      </c>
      <c r="E29" s="12">
        <f>F29+G29+H29</f>
        <v>1415600</v>
      </c>
      <c r="F29" s="12"/>
      <c r="G29" s="12">
        <f>1409600+6000</f>
        <v>1415600</v>
      </c>
      <c r="H29" s="31"/>
      <c r="I29" s="31"/>
      <c r="J29" s="86"/>
      <c r="K29" s="86"/>
    </row>
    <row r="30" spans="1:11" ht="12.75" customHeight="1">
      <c r="A30" s="89"/>
      <c r="B30" s="82"/>
      <c r="C30" s="84"/>
      <c r="D30" s="16">
        <v>2016</v>
      </c>
      <c r="E30" s="12">
        <f>F30+G30+H30</f>
        <v>1415600</v>
      </c>
      <c r="F30" s="12"/>
      <c r="G30" s="12">
        <f>1409600+6000</f>
        <v>1415600</v>
      </c>
      <c r="H30" s="31"/>
      <c r="I30" s="31"/>
      <c r="J30" s="86"/>
      <c r="K30" s="86"/>
    </row>
    <row r="31" spans="1:11" ht="12.75" customHeight="1">
      <c r="A31" s="90"/>
      <c r="B31" s="83"/>
      <c r="C31" s="84"/>
      <c r="D31" s="32" t="s">
        <v>28</v>
      </c>
      <c r="E31" s="12"/>
      <c r="F31" s="12"/>
      <c r="G31" s="31"/>
      <c r="H31" s="31"/>
      <c r="I31" s="31"/>
      <c r="J31" s="87"/>
      <c r="K31" s="87"/>
    </row>
    <row r="32" spans="1:11" ht="12.75" customHeight="1">
      <c r="A32" s="78" t="s">
        <v>41</v>
      </c>
      <c r="B32" s="81" t="s">
        <v>126</v>
      </c>
      <c r="C32" s="84" t="s">
        <v>71</v>
      </c>
      <c r="D32" s="16" t="s">
        <v>6</v>
      </c>
      <c r="E32" s="12">
        <f>E33+E34+E35</f>
        <v>3661000</v>
      </c>
      <c r="F32" s="12">
        <f>F33+F34+F35</f>
        <v>0</v>
      </c>
      <c r="G32" s="12">
        <f>G33+G34+G35</f>
        <v>3661000</v>
      </c>
      <c r="H32" s="31"/>
      <c r="I32" s="31"/>
      <c r="J32" s="85" t="s">
        <v>74</v>
      </c>
      <c r="K32" s="85" t="s">
        <v>24</v>
      </c>
    </row>
    <row r="33" spans="1:11" ht="12.75" customHeight="1">
      <c r="A33" s="79"/>
      <c r="B33" s="82"/>
      <c r="C33" s="84"/>
      <c r="D33" s="16">
        <v>2014</v>
      </c>
      <c r="E33" s="12">
        <f>F33+G33+H33</f>
        <v>1194200</v>
      </c>
      <c r="F33" s="12"/>
      <c r="G33" s="12">
        <v>1194200</v>
      </c>
      <c r="H33" s="31"/>
      <c r="I33" s="31"/>
      <c r="J33" s="86"/>
      <c r="K33" s="86"/>
    </row>
    <row r="34" spans="1:11" ht="12.75" customHeight="1">
      <c r="A34" s="79"/>
      <c r="B34" s="82"/>
      <c r="C34" s="84"/>
      <c r="D34" s="16">
        <v>2015</v>
      </c>
      <c r="E34" s="12">
        <f>F34+G34+H34</f>
        <v>1233400</v>
      </c>
      <c r="F34" s="12"/>
      <c r="G34" s="12">
        <v>1233400</v>
      </c>
      <c r="H34" s="31"/>
      <c r="I34" s="31"/>
      <c r="J34" s="86"/>
      <c r="K34" s="86"/>
    </row>
    <row r="35" spans="1:11" ht="12.75" customHeight="1">
      <c r="A35" s="79"/>
      <c r="B35" s="82"/>
      <c r="C35" s="84"/>
      <c r="D35" s="16">
        <v>2016</v>
      </c>
      <c r="E35" s="12">
        <f>F35+G35+H35</f>
        <v>1233400</v>
      </c>
      <c r="F35" s="12"/>
      <c r="G35" s="12">
        <v>1233400</v>
      </c>
      <c r="H35" s="31"/>
      <c r="I35" s="31"/>
      <c r="J35" s="86"/>
      <c r="K35" s="86"/>
    </row>
    <row r="36" spans="1:11" ht="12.75" customHeight="1">
      <c r="A36" s="80"/>
      <c r="B36" s="83"/>
      <c r="C36" s="84"/>
      <c r="D36" s="32" t="s">
        <v>28</v>
      </c>
      <c r="E36" s="12"/>
      <c r="F36" s="12"/>
      <c r="G36" s="31"/>
      <c r="H36" s="31"/>
      <c r="I36" s="31"/>
      <c r="J36" s="87"/>
      <c r="K36" s="87"/>
    </row>
    <row r="37" spans="1:11" ht="18" customHeight="1">
      <c r="A37" s="78" t="s">
        <v>109</v>
      </c>
      <c r="B37" s="81" t="s">
        <v>127</v>
      </c>
      <c r="C37" s="84" t="s">
        <v>71</v>
      </c>
      <c r="D37" s="16" t="s">
        <v>6</v>
      </c>
      <c r="E37" s="12">
        <f>E38+E39+E40</f>
        <v>361800</v>
      </c>
      <c r="F37" s="12">
        <f>F38+F39+F40</f>
        <v>0</v>
      </c>
      <c r="G37" s="12">
        <f>G38+G39+G40</f>
        <v>361800</v>
      </c>
      <c r="H37" s="31"/>
      <c r="I37" s="31"/>
      <c r="J37" s="85" t="s">
        <v>112</v>
      </c>
      <c r="K37" s="85" t="s">
        <v>24</v>
      </c>
    </row>
    <row r="38" spans="1:11" ht="18" customHeight="1">
      <c r="A38" s="79"/>
      <c r="B38" s="82"/>
      <c r="C38" s="84"/>
      <c r="D38" s="16">
        <v>2014</v>
      </c>
      <c r="E38" s="12">
        <f>F38+G38+H38</f>
        <v>118000</v>
      </c>
      <c r="F38" s="12"/>
      <c r="G38" s="12">
        <v>118000</v>
      </c>
      <c r="H38" s="31"/>
      <c r="I38" s="31"/>
      <c r="J38" s="86"/>
      <c r="K38" s="86"/>
    </row>
    <row r="39" spans="1:11" ht="18" customHeight="1">
      <c r="A39" s="79"/>
      <c r="B39" s="82"/>
      <c r="C39" s="84"/>
      <c r="D39" s="16">
        <v>2015</v>
      </c>
      <c r="E39" s="12">
        <f>F39+G39+H39</f>
        <v>121900</v>
      </c>
      <c r="F39" s="12"/>
      <c r="G39" s="12">
        <v>121900</v>
      </c>
      <c r="H39" s="31"/>
      <c r="I39" s="31"/>
      <c r="J39" s="86"/>
      <c r="K39" s="86"/>
    </row>
    <row r="40" spans="1:11" ht="18" customHeight="1">
      <c r="A40" s="79"/>
      <c r="B40" s="82"/>
      <c r="C40" s="84"/>
      <c r="D40" s="16">
        <v>2016</v>
      </c>
      <c r="E40" s="12">
        <f>F40+G40+H40</f>
        <v>121900</v>
      </c>
      <c r="F40" s="12"/>
      <c r="G40" s="12">
        <v>121900</v>
      </c>
      <c r="H40" s="31"/>
      <c r="I40" s="31"/>
      <c r="J40" s="86"/>
      <c r="K40" s="86"/>
    </row>
    <row r="41" spans="1:11" ht="18" customHeight="1">
      <c r="A41" s="80"/>
      <c r="B41" s="83"/>
      <c r="C41" s="84"/>
      <c r="D41" s="32" t="s">
        <v>28</v>
      </c>
      <c r="E41" s="12"/>
      <c r="F41" s="12"/>
      <c r="G41" s="31"/>
      <c r="H41" s="31"/>
      <c r="I41" s="31"/>
      <c r="J41" s="87"/>
      <c r="K41" s="87"/>
    </row>
    <row r="42" spans="1:11" ht="15">
      <c r="A42" s="78" t="s">
        <v>110</v>
      </c>
      <c r="B42" s="81" t="s">
        <v>128</v>
      </c>
      <c r="C42" s="84" t="s">
        <v>71</v>
      </c>
      <c r="D42" s="16" t="s">
        <v>6</v>
      </c>
      <c r="E42" s="12">
        <f>E43+E44+E45</f>
        <v>151000</v>
      </c>
      <c r="F42" s="12">
        <f>F43+F44+F45</f>
        <v>0</v>
      </c>
      <c r="G42" s="12">
        <f>G43+G44+G45</f>
        <v>151000</v>
      </c>
      <c r="H42" s="31"/>
      <c r="I42" s="31"/>
      <c r="J42" s="85" t="s">
        <v>111</v>
      </c>
      <c r="K42" s="85" t="s">
        <v>24</v>
      </c>
    </row>
    <row r="43" spans="1:11" ht="15">
      <c r="A43" s="79"/>
      <c r="B43" s="82"/>
      <c r="C43" s="84"/>
      <c r="D43" s="16">
        <v>2014</v>
      </c>
      <c r="E43" s="12">
        <f>F43+G43+H43</f>
        <v>55500</v>
      </c>
      <c r="F43" s="12"/>
      <c r="G43" s="12">
        <v>55500</v>
      </c>
      <c r="H43" s="31"/>
      <c r="I43" s="31"/>
      <c r="J43" s="86"/>
      <c r="K43" s="86"/>
    </row>
    <row r="44" spans="1:11" ht="15">
      <c r="A44" s="79"/>
      <c r="B44" s="82"/>
      <c r="C44" s="84"/>
      <c r="D44" s="16">
        <v>2015</v>
      </c>
      <c r="E44" s="12">
        <f>F44+G44+H44</f>
        <v>57300</v>
      </c>
      <c r="F44" s="12"/>
      <c r="G44" s="12">
        <v>57300</v>
      </c>
      <c r="H44" s="31"/>
      <c r="I44" s="31"/>
      <c r="J44" s="86"/>
      <c r="K44" s="86"/>
    </row>
    <row r="45" spans="1:11" ht="15">
      <c r="A45" s="79"/>
      <c r="B45" s="82"/>
      <c r="C45" s="84"/>
      <c r="D45" s="16">
        <v>2016</v>
      </c>
      <c r="E45" s="12">
        <f>F45+G45+H45</f>
        <v>38200</v>
      </c>
      <c r="F45" s="12"/>
      <c r="G45" s="12">
        <v>38200</v>
      </c>
      <c r="H45" s="31"/>
      <c r="I45" s="31"/>
      <c r="J45" s="86"/>
      <c r="K45" s="86"/>
    </row>
    <row r="46" spans="1:11" ht="15">
      <c r="A46" s="80"/>
      <c r="B46" s="83"/>
      <c r="C46" s="84"/>
      <c r="D46" s="32" t="s">
        <v>28</v>
      </c>
      <c r="E46" s="12"/>
      <c r="F46" s="12"/>
      <c r="G46" s="31"/>
      <c r="H46" s="31"/>
      <c r="I46" s="31"/>
      <c r="J46" s="87"/>
      <c r="K46" s="87"/>
    </row>
  </sheetData>
  <sheetProtection/>
  <mergeCells count="48">
    <mergeCell ref="J1:K1"/>
    <mergeCell ref="C27:C31"/>
    <mergeCell ref="C32:C36"/>
    <mergeCell ref="K5:K6"/>
    <mergeCell ref="A3:J3"/>
    <mergeCell ref="A5:A6"/>
    <mergeCell ref="B5:B6"/>
    <mergeCell ref="C5:C6"/>
    <mergeCell ref="D5:I5"/>
    <mergeCell ref="J5:J6"/>
    <mergeCell ref="K12:K16"/>
    <mergeCell ref="A7:A11"/>
    <mergeCell ref="B7:B11"/>
    <mergeCell ref="C7:C11"/>
    <mergeCell ref="J7:J11"/>
    <mergeCell ref="K7:K11"/>
    <mergeCell ref="A12:A16"/>
    <mergeCell ref="B12:B16"/>
    <mergeCell ref="C12:C16"/>
    <mergeCell ref="J12:J16"/>
    <mergeCell ref="K22:K26"/>
    <mergeCell ref="A17:A21"/>
    <mergeCell ref="B17:B21"/>
    <mergeCell ref="C17:C21"/>
    <mergeCell ref="J17:J21"/>
    <mergeCell ref="K17:K21"/>
    <mergeCell ref="A22:A26"/>
    <mergeCell ref="B22:B26"/>
    <mergeCell ref="C22:C26"/>
    <mergeCell ref="J22:J26"/>
    <mergeCell ref="A32:A36"/>
    <mergeCell ref="B32:B36"/>
    <mergeCell ref="J32:J36"/>
    <mergeCell ref="K32:K36"/>
    <mergeCell ref="A27:A31"/>
    <mergeCell ref="B27:B31"/>
    <mergeCell ref="J27:J31"/>
    <mergeCell ref="K27:K31"/>
    <mergeCell ref="A37:A41"/>
    <mergeCell ref="B37:B41"/>
    <mergeCell ref="C37:C41"/>
    <mergeCell ref="J37:J41"/>
    <mergeCell ref="K37:K41"/>
    <mergeCell ref="A42:A46"/>
    <mergeCell ref="B42:B46"/>
    <mergeCell ref="C42:C46"/>
    <mergeCell ref="J42:J46"/>
    <mergeCell ref="K42:K46"/>
  </mergeCells>
  <printOptions/>
  <pageMargins left="0.7" right="0.7" top="0.75" bottom="0.75" header="0.3" footer="0.3"/>
  <pageSetup fitToHeight="0" fitToWidth="1"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zoomScale="115" zoomScaleNormal="115" zoomScaleSheetLayoutView="115" zoomScalePageLayoutView="0" workbookViewId="0" topLeftCell="A1">
      <selection activeCell="E6" sqref="E6"/>
    </sheetView>
  </sheetViews>
  <sheetFormatPr defaultColWidth="15.140625" defaultRowHeight="15"/>
  <cols>
    <col min="1" max="1" width="21.8515625" style="0" customWidth="1"/>
    <col min="2" max="2" width="5.7109375" style="0" customWidth="1"/>
    <col min="3" max="3" width="12.57421875" style="0" customWidth="1"/>
    <col min="4" max="4" width="11.57421875" style="0" customWidth="1"/>
    <col min="5" max="5" width="15.140625" style="0" customWidth="1"/>
    <col min="6" max="6" width="13.28125" style="0" customWidth="1"/>
    <col min="7" max="251" width="9.140625" style="0" customWidth="1"/>
    <col min="252" max="252" width="21.8515625" style="0" customWidth="1"/>
    <col min="253" max="253" width="5.7109375" style="0" customWidth="1"/>
    <col min="254" max="254" width="12.57421875" style="0" customWidth="1"/>
    <col min="255" max="255" width="11.57421875" style="0" customWidth="1"/>
  </cols>
  <sheetData>
    <row r="1" spans="5:7" ht="14.25" customHeight="1">
      <c r="E1" s="77" t="s">
        <v>130</v>
      </c>
      <c r="F1" s="77"/>
      <c r="G1" s="18"/>
    </row>
    <row r="3" spans="1:7" ht="42.75" customHeight="1">
      <c r="A3" s="67" t="s">
        <v>58</v>
      </c>
      <c r="B3" s="67"/>
      <c r="C3" s="67"/>
      <c r="D3" s="67"/>
      <c r="E3" s="67"/>
      <c r="F3" s="67"/>
      <c r="G3" s="13"/>
    </row>
    <row r="5" spans="1:7" ht="16.5" customHeight="1">
      <c r="A5" s="68"/>
      <c r="B5" s="71"/>
      <c r="C5" s="74" t="s">
        <v>20</v>
      </c>
      <c r="D5" s="75"/>
      <c r="E5" s="75"/>
      <c r="F5" s="76"/>
      <c r="G5" s="7"/>
    </row>
    <row r="6" spans="1:7" ht="16.5" customHeight="1">
      <c r="A6" s="69"/>
      <c r="B6" s="72"/>
      <c r="C6" s="9" t="s">
        <v>6</v>
      </c>
      <c r="D6" s="9">
        <v>2014</v>
      </c>
      <c r="E6" s="9">
        <v>2015</v>
      </c>
      <c r="F6" s="4">
        <v>2016</v>
      </c>
      <c r="G6" s="7"/>
    </row>
    <row r="7" spans="1:7" ht="16.5" customHeight="1">
      <c r="A7" s="70"/>
      <c r="B7" s="73"/>
      <c r="C7" s="14" t="s">
        <v>19</v>
      </c>
      <c r="D7" s="14" t="s">
        <v>19</v>
      </c>
      <c r="E7" s="14" t="s">
        <v>19</v>
      </c>
      <c r="F7" s="14" t="s">
        <v>19</v>
      </c>
      <c r="G7" s="7"/>
    </row>
    <row r="8" spans="1:7" ht="20.25" customHeight="1">
      <c r="A8" s="65" t="s">
        <v>59</v>
      </c>
      <c r="B8" s="5" t="s">
        <v>6</v>
      </c>
      <c r="C8" s="19">
        <f>SUM(C9:C12)</f>
        <v>37508172</v>
      </c>
      <c r="D8" s="19">
        <f>D9+D10+D11+D12</f>
        <v>12622323</v>
      </c>
      <c r="E8" s="19">
        <f>E9+E10+E11+E12</f>
        <v>12500697</v>
      </c>
      <c r="F8" s="19">
        <f>F9+F10+F11+F12</f>
        <v>12385152</v>
      </c>
      <c r="G8" s="8"/>
    </row>
    <row r="9" spans="1:7" ht="20.25" customHeight="1">
      <c r="A9" s="65"/>
      <c r="B9" s="3" t="s">
        <v>4</v>
      </c>
      <c r="C9" s="20">
        <f>C14</f>
        <v>37508172</v>
      </c>
      <c r="D9" s="20">
        <f>D14</f>
        <v>12622323</v>
      </c>
      <c r="E9" s="20">
        <f>E14</f>
        <v>12500697</v>
      </c>
      <c r="F9" s="20">
        <f>F14</f>
        <v>12385152</v>
      </c>
      <c r="G9" s="8"/>
    </row>
    <row r="10" spans="1:7" ht="20.25" customHeight="1">
      <c r="A10" s="65"/>
      <c r="B10" s="3" t="s">
        <v>2</v>
      </c>
      <c r="C10" s="20"/>
      <c r="D10" s="20"/>
      <c r="E10" s="20"/>
      <c r="F10" s="20"/>
      <c r="G10" s="8"/>
    </row>
    <row r="11" spans="1:7" ht="20.25" customHeight="1">
      <c r="A11" s="65"/>
      <c r="B11" s="3" t="s">
        <v>3</v>
      </c>
      <c r="C11" s="20">
        <f>C16</f>
        <v>0</v>
      </c>
      <c r="D11" s="20">
        <f>D16</f>
        <v>0</v>
      </c>
      <c r="E11" s="20">
        <f>E16</f>
        <v>0</v>
      </c>
      <c r="F11" s="20">
        <f>F16</f>
        <v>0</v>
      </c>
      <c r="G11" s="8"/>
    </row>
    <row r="12" spans="1:7" ht="20.25" customHeight="1">
      <c r="A12" s="65"/>
      <c r="B12" s="3" t="s">
        <v>5</v>
      </c>
      <c r="C12" s="20">
        <v>0</v>
      </c>
      <c r="D12" s="20">
        <v>0</v>
      </c>
      <c r="E12" s="20">
        <v>0</v>
      </c>
      <c r="F12" s="20">
        <v>0</v>
      </c>
      <c r="G12" s="8"/>
    </row>
    <row r="13" spans="1:7" ht="15.75" customHeight="1">
      <c r="A13" s="65" t="s">
        <v>108</v>
      </c>
      <c r="B13" s="5" t="s">
        <v>6</v>
      </c>
      <c r="C13" s="19">
        <f>C14+C15+C16+C17</f>
        <v>37508172</v>
      </c>
      <c r="D13" s="19">
        <f>D14+D15+D16+D17</f>
        <v>12622323</v>
      </c>
      <c r="E13" s="19">
        <f>E14+E15+E16+E17</f>
        <v>12500697</v>
      </c>
      <c r="F13" s="19">
        <f>F14+F15+F16+F17</f>
        <v>12385152</v>
      </c>
      <c r="G13" s="8"/>
    </row>
    <row r="14" spans="1:7" ht="15.75" customHeight="1">
      <c r="A14" s="65"/>
      <c r="B14" s="3" t="s">
        <v>4</v>
      </c>
      <c r="C14" s="20">
        <f>SUM(D14:F14)</f>
        <v>37508172</v>
      </c>
      <c r="D14" s="20">
        <v>12622323</v>
      </c>
      <c r="E14" s="20">
        <v>12500697</v>
      </c>
      <c r="F14" s="20">
        <v>12385152</v>
      </c>
      <c r="G14" s="8"/>
    </row>
    <row r="15" spans="1:7" ht="15.75" customHeight="1">
      <c r="A15" s="65"/>
      <c r="B15" s="3" t="s">
        <v>2</v>
      </c>
      <c r="C15" s="20"/>
      <c r="D15" s="20"/>
      <c r="E15" s="20"/>
      <c r="F15" s="20"/>
      <c r="G15" s="8"/>
    </row>
    <row r="16" spans="1:7" ht="15.75" customHeight="1">
      <c r="A16" s="65"/>
      <c r="B16" s="3" t="s">
        <v>3</v>
      </c>
      <c r="C16" s="20">
        <v>0</v>
      </c>
      <c r="D16" s="20">
        <v>0</v>
      </c>
      <c r="E16" s="20">
        <v>0</v>
      </c>
      <c r="F16" s="20">
        <v>0</v>
      </c>
      <c r="G16" s="8"/>
    </row>
    <row r="17" spans="1:7" ht="15.75" customHeight="1">
      <c r="A17" s="65"/>
      <c r="B17" s="3" t="s">
        <v>5</v>
      </c>
      <c r="C17" s="20">
        <v>0</v>
      </c>
      <c r="D17" s="20">
        <v>0</v>
      </c>
      <c r="E17" s="20">
        <v>0</v>
      </c>
      <c r="F17" s="20">
        <v>0</v>
      </c>
      <c r="G17" s="8"/>
    </row>
  </sheetData>
  <sheetProtection/>
  <mergeCells count="7">
    <mergeCell ref="E1:F1"/>
    <mergeCell ref="A13:A17"/>
    <mergeCell ref="A3:F3"/>
    <mergeCell ref="A5:A7"/>
    <mergeCell ref="B5:B7"/>
    <mergeCell ref="C5:F5"/>
    <mergeCell ref="A8:A12"/>
  </mergeCells>
  <printOptions/>
  <pageMargins left="0.7" right="0.7" top="0.34" bottom="0.36" header="0.3" footer="0.3"/>
  <pageSetup fitToHeight="0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zoomScale="115" zoomScaleNormal="115" zoomScaleSheetLayoutView="115" zoomScalePageLayoutView="0" workbookViewId="0" topLeftCell="A1">
      <selection activeCell="J1" sqref="J1:K1"/>
    </sheetView>
  </sheetViews>
  <sheetFormatPr defaultColWidth="9.140625" defaultRowHeight="15"/>
  <cols>
    <col min="1" max="1" width="5.57421875" style="2" customWidth="1"/>
    <col min="2" max="2" width="33.8515625" style="0" customWidth="1"/>
    <col min="4" max="4" width="9.140625" style="1" customWidth="1"/>
    <col min="5" max="5" width="11.00390625" style="0" customWidth="1"/>
    <col min="6" max="6" width="10.28125" style="0" customWidth="1"/>
    <col min="7" max="7" width="8.7109375" style="0" customWidth="1"/>
    <col min="8" max="8" width="10.28125" style="0" customWidth="1"/>
    <col min="9" max="9" width="7.28125" style="0" customWidth="1"/>
    <col min="10" max="10" width="20.57421875" style="0" customWidth="1"/>
    <col min="11" max="11" width="14.00390625" style="0" customWidth="1"/>
  </cols>
  <sheetData>
    <row r="1" spans="1:12" ht="15" customHeight="1">
      <c r="A1"/>
      <c r="D1"/>
      <c r="I1" s="18"/>
      <c r="J1" s="77" t="s">
        <v>131</v>
      </c>
      <c r="K1" s="77"/>
      <c r="L1" s="18"/>
    </row>
    <row r="2" spans="1:6" ht="15.75">
      <c r="A2"/>
      <c r="D2"/>
      <c r="F2" s="6"/>
    </row>
    <row r="3" spans="1:12" ht="30" customHeight="1">
      <c r="A3" s="67" t="s">
        <v>44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13"/>
    </row>
    <row r="4" spans="1:4" ht="15">
      <c r="A4"/>
      <c r="D4"/>
    </row>
    <row r="5" spans="1:11" ht="19.5" customHeight="1">
      <c r="A5" s="84" t="s">
        <v>0</v>
      </c>
      <c r="B5" s="96" t="s">
        <v>18</v>
      </c>
      <c r="C5" s="96" t="s">
        <v>13</v>
      </c>
      <c r="D5" s="96" t="s">
        <v>21</v>
      </c>
      <c r="E5" s="96"/>
      <c r="F5" s="96"/>
      <c r="G5" s="96"/>
      <c r="H5" s="96"/>
      <c r="I5" s="96"/>
      <c r="J5" s="85" t="s">
        <v>15</v>
      </c>
      <c r="K5" s="85" t="s">
        <v>9</v>
      </c>
    </row>
    <row r="6" spans="1:11" ht="21" customHeight="1">
      <c r="A6" s="84"/>
      <c r="B6" s="96"/>
      <c r="C6" s="96"/>
      <c r="D6" s="16" t="s">
        <v>1</v>
      </c>
      <c r="E6" s="16" t="s">
        <v>6</v>
      </c>
      <c r="F6" s="16" t="s">
        <v>4</v>
      </c>
      <c r="G6" s="16" t="s">
        <v>2</v>
      </c>
      <c r="H6" s="16" t="s">
        <v>3</v>
      </c>
      <c r="I6" s="16" t="s">
        <v>5</v>
      </c>
      <c r="J6" s="86"/>
      <c r="K6" s="87"/>
    </row>
    <row r="7" spans="1:11" ht="12.75" customHeight="1">
      <c r="A7" s="84"/>
      <c r="B7" s="95" t="s">
        <v>27</v>
      </c>
      <c r="C7" s="96"/>
      <c r="D7" s="16" t="s">
        <v>6</v>
      </c>
      <c r="E7" s="12">
        <f aca="true" t="shared" si="0" ref="E7:E26">SUM(F7:I7)</f>
        <v>37508172</v>
      </c>
      <c r="F7" s="12">
        <f>SUM(F8:F10)</f>
        <v>37508172</v>
      </c>
      <c r="G7" s="12">
        <f>G8+G9+G10</f>
        <v>0</v>
      </c>
      <c r="H7" s="12">
        <f>H8+H9+H10</f>
        <v>0</v>
      </c>
      <c r="I7" s="12"/>
      <c r="J7" s="85"/>
      <c r="K7" s="85"/>
    </row>
    <row r="8" spans="1:11" ht="12.75" customHeight="1">
      <c r="A8" s="84"/>
      <c r="B8" s="95"/>
      <c r="C8" s="96"/>
      <c r="D8" s="16">
        <v>2014</v>
      </c>
      <c r="E8" s="12">
        <f t="shared" si="0"/>
        <v>12622323</v>
      </c>
      <c r="F8" s="12">
        <f aca="true" t="shared" si="1" ref="F8:H10">F12</f>
        <v>12622323</v>
      </c>
      <c r="G8" s="12">
        <f t="shared" si="1"/>
        <v>0</v>
      </c>
      <c r="H8" s="12">
        <f t="shared" si="1"/>
        <v>0</v>
      </c>
      <c r="I8" s="12"/>
      <c r="J8" s="86"/>
      <c r="K8" s="86"/>
    </row>
    <row r="9" spans="1:11" ht="12.75" customHeight="1">
      <c r="A9" s="84"/>
      <c r="B9" s="95"/>
      <c r="C9" s="96"/>
      <c r="D9" s="16">
        <v>2015</v>
      </c>
      <c r="E9" s="12">
        <f t="shared" si="0"/>
        <v>12500697</v>
      </c>
      <c r="F9" s="12">
        <f t="shared" si="1"/>
        <v>12500697</v>
      </c>
      <c r="G9" s="12">
        <f t="shared" si="1"/>
        <v>0</v>
      </c>
      <c r="H9" s="12">
        <f t="shared" si="1"/>
        <v>0</v>
      </c>
      <c r="I9" s="12"/>
      <c r="J9" s="86"/>
      <c r="K9" s="86"/>
    </row>
    <row r="10" spans="1:11" ht="12.75" customHeight="1">
      <c r="A10" s="84"/>
      <c r="B10" s="95"/>
      <c r="C10" s="96"/>
      <c r="D10" s="16">
        <v>2016</v>
      </c>
      <c r="E10" s="12">
        <f>SUM(F10:I10)</f>
        <v>12385152</v>
      </c>
      <c r="F10" s="12">
        <f t="shared" si="1"/>
        <v>12385152</v>
      </c>
      <c r="G10" s="12">
        <f t="shared" si="1"/>
        <v>0</v>
      </c>
      <c r="H10" s="12">
        <f t="shared" si="1"/>
        <v>0</v>
      </c>
      <c r="I10" s="12"/>
      <c r="J10" s="86"/>
      <c r="K10" s="86"/>
    </row>
    <row r="11" spans="1:11" ht="12.75" customHeight="1">
      <c r="A11" s="84" t="s">
        <v>10</v>
      </c>
      <c r="B11" s="91" t="s">
        <v>60</v>
      </c>
      <c r="C11" s="84"/>
      <c r="D11" s="16" t="s">
        <v>6</v>
      </c>
      <c r="E11" s="12">
        <f t="shared" si="0"/>
        <v>37508172</v>
      </c>
      <c r="F11" s="12">
        <f>SUM(F12:F14)</f>
        <v>37508172</v>
      </c>
      <c r="G11" s="12">
        <f>SUM(G12:G14)</f>
        <v>0</v>
      </c>
      <c r="H11" s="12">
        <f>SUM(H12:H14)</f>
        <v>0</v>
      </c>
      <c r="I11" s="12">
        <f>SUM(I12:I14)</f>
        <v>0</v>
      </c>
      <c r="J11" s="85"/>
      <c r="K11" s="85"/>
    </row>
    <row r="12" spans="1:11" ht="12.75" customHeight="1">
      <c r="A12" s="84"/>
      <c r="B12" s="91"/>
      <c r="C12" s="84"/>
      <c r="D12" s="16">
        <v>2014</v>
      </c>
      <c r="E12" s="12">
        <f t="shared" si="0"/>
        <v>12622323</v>
      </c>
      <c r="F12" s="12">
        <f>F16+F20+F24</f>
        <v>12622323</v>
      </c>
      <c r="G12" s="12"/>
      <c r="H12" s="12"/>
      <c r="I12" s="12"/>
      <c r="J12" s="86"/>
      <c r="K12" s="86"/>
    </row>
    <row r="13" spans="1:11" ht="12.75" customHeight="1">
      <c r="A13" s="84"/>
      <c r="B13" s="91"/>
      <c r="C13" s="84"/>
      <c r="D13" s="16">
        <v>2015</v>
      </c>
      <c r="E13" s="12">
        <f t="shared" si="0"/>
        <v>12500697</v>
      </c>
      <c r="F13" s="12">
        <f>F17+F21+F25</f>
        <v>12500697</v>
      </c>
      <c r="G13" s="12"/>
      <c r="H13" s="12"/>
      <c r="I13" s="12"/>
      <c r="J13" s="86"/>
      <c r="K13" s="86"/>
    </row>
    <row r="14" spans="1:11" ht="12.75" customHeight="1">
      <c r="A14" s="84"/>
      <c r="B14" s="91"/>
      <c r="C14" s="84"/>
      <c r="D14" s="16">
        <v>2016</v>
      </c>
      <c r="E14" s="12">
        <f t="shared" si="0"/>
        <v>12385152</v>
      </c>
      <c r="F14" s="12">
        <f>F18+F22+F26</f>
        <v>12385152</v>
      </c>
      <c r="G14" s="12"/>
      <c r="H14" s="12"/>
      <c r="I14" s="12"/>
      <c r="J14" s="86"/>
      <c r="K14" s="86"/>
    </row>
    <row r="15" spans="1:11" ht="16.5" customHeight="1">
      <c r="A15" s="84" t="s">
        <v>7</v>
      </c>
      <c r="B15" s="91" t="s">
        <v>113</v>
      </c>
      <c r="C15" s="84"/>
      <c r="D15" s="16" t="s">
        <v>6</v>
      </c>
      <c r="E15" s="12">
        <f t="shared" si="0"/>
        <v>13101186</v>
      </c>
      <c r="F15" s="12">
        <f>SUM(F16:F18)</f>
        <v>13101186</v>
      </c>
      <c r="G15" s="12">
        <f>SUM(G16:G18)</f>
        <v>0</v>
      </c>
      <c r="H15" s="12">
        <f>SUM(H16:H18)</f>
        <v>0</v>
      </c>
      <c r="I15" s="12">
        <f>SUM(I16:I18)</f>
        <v>0</v>
      </c>
      <c r="J15" s="85" t="s">
        <v>61</v>
      </c>
      <c r="K15" s="85" t="s">
        <v>42</v>
      </c>
    </row>
    <row r="16" spans="1:11" ht="16.5" customHeight="1">
      <c r="A16" s="84"/>
      <c r="B16" s="91"/>
      <c r="C16" s="84"/>
      <c r="D16" s="16">
        <v>2014</v>
      </c>
      <c r="E16" s="12">
        <f t="shared" si="0"/>
        <v>4367062</v>
      </c>
      <c r="F16" s="12">
        <v>4367062</v>
      </c>
      <c r="G16" s="12"/>
      <c r="H16" s="12"/>
      <c r="I16" s="12"/>
      <c r="J16" s="86"/>
      <c r="K16" s="86"/>
    </row>
    <row r="17" spans="1:11" ht="16.5" customHeight="1">
      <c r="A17" s="84"/>
      <c r="B17" s="91"/>
      <c r="C17" s="84"/>
      <c r="D17" s="16">
        <v>2015</v>
      </c>
      <c r="E17" s="12">
        <f t="shared" si="0"/>
        <v>4367062</v>
      </c>
      <c r="F17" s="12">
        <v>4367062</v>
      </c>
      <c r="G17" s="12"/>
      <c r="H17" s="12"/>
      <c r="I17" s="12"/>
      <c r="J17" s="86"/>
      <c r="K17" s="86"/>
    </row>
    <row r="18" spans="1:11" ht="16.5" customHeight="1">
      <c r="A18" s="84"/>
      <c r="B18" s="91"/>
      <c r="C18" s="84"/>
      <c r="D18" s="16">
        <v>2016</v>
      </c>
      <c r="E18" s="12">
        <f t="shared" si="0"/>
        <v>4367062</v>
      </c>
      <c r="F18" s="12">
        <v>4367062</v>
      </c>
      <c r="G18" s="12"/>
      <c r="H18" s="12"/>
      <c r="I18" s="12"/>
      <c r="J18" s="86"/>
      <c r="K18" s="86"/>
    </row>
    <row r="19" spans="1:11" ht="16.5" customHeight="1">
      <c r="A19" s="84" t="s">
        <v>8</v>
      </c>
      <c r="B19" s="91" t="s">
        <v>114</v>
      </c>
      <c r="C19" s="84"/>
      <c r="D19" s="16" t="s">
        <v>6</v>
      </c>
      <c r="E19" s="12">
        <f t="shared" si="0"/>
        <v>15672864</v>
      </c>
      <c r="F19" s="12">
        <f>SUM(F20:F22)</f>
        <v>15672864</v>
      </c>
      <c r="G19" s="12">
        <f>SUM(G20:G22)</f>
        <v>0</v>
      </c>
      <c r="H19" s="12">
        <f>SUM(H20:H22)</f>
        <v>0</v>
      </c>
      <c r="I19" s="12">
        <f>SUM(I20:I22)</f>
        <v>0</v>
      </c>
      <c r="J19" s="85" t="s">
        <v>62</v>
      </c>
      <c r="K19" s="85" t="s">
        <v>42</v>
      </c>
    </row>
    <row r="20" spans="1:11" ht="16.5" customHeight="1">
      <c r="A20" s="84"/>
      <c r="B20" s="91"/>
      <c r="C20" s="84"/>
      <c r="D20" s="16">
        <v>2014</v>
      </c>
      <c r="E20" s="12">
        <f t="shared" si="0"/>
        <v>5343887</v>
      </c>
      <c r="F20" s="12">
        <v>5343887</v>
      </c>
      <c r="G20" s="12"/>
      <c r="H20" s="12"/>
      <c r="I20" s="12"/>
      <c r="J20" s="86"/>
      <c r="K20" s="86"/>
    </row>
    <row r="21" spans="1:11" ht="16.5" customHeight="1">
      <c r="A21" s="84"/>
      <c r="B21" s="91"/>
      <c r="C21" s="84"/>
      <c r="D21" s="16">
        <v>2015</v>
      </c>
      <c r="E21" s="12">
        <f t="shared" si="0"/>
        <v>5222261</v>
      </c>
      <c r="F21" s="12">
        <v>5222261</v>
      </c>
      <c r="G21" s="12"/>
      <c r="H21" s="12"/>
      <c r="I21" s="12"/>
      <c r="J21" s="86"/>
      <c r="K21" s="86"/>
    </row>
    <row r="22" spans="1:11" ht="16.5" customHeight="1">
      <c r="A22" s="84"/>
      <c r="B22" s="91"/>
      <c r="C22" s="84"/>
      <c r="D22" s="16">
        <v>2016</v>
      </c>
      <c r="E22" s="12">
        <f t="shared" si="0"/>
        <v>5106716</v>
      </c>
      <c r="F22" s="12">
        <v>5106716</v>
      </c>
      <c r="G22" s="12"/>
      <c r="H22" s="12"/>
      <c r="I22" s="12"/>
      <c r="J22" s="86"/>
      <c r="K22" s="86"/>
    </row>
    <row r="23" spans="1:11" ht="16.5" customHeight="1">
      <c r="A23" s="97" t="s">
        <v>16</v>
      </c>
      <c r="B23" s="91" t="s">
        <v>115</v>
      </c>
      <c r="C23" s="84"/>
      <c r="D23" s="16" t="s">
        <v>6</v>
      </c>
      <c r="E23" s="12">
        <f t="shared" si="0"/>
        <v>8734122</v>
      </c>
      <c r="F23" s="12">
        <f>SUM(F24:F26)</f>
        <v>8734122</v>
      </c>
      <c r="G23" s="12">
        <f>SUM(G24:G26)</f>
        <v>0</v>
      </c>
      <c r="H23" s="12">
        <f>SUM(H24:H26)</f>
        <v>0</v>
      </c>
      <c r="I23" s="12">
        <f>SUM(I24:I26)</f>
        <v>0</v>
      </c>
      <c r="J23" s="85" t="s">
        <v>63</v>
      </c>
      <c r="K23" s="85" t="s">
        <v>42</v>
      </c>
    </row>
    <row r="24" spans="1:11" ht="16.5" customHeight="1">
      <c r="A24" s="97"/>
      <c r="B24" s="91"/>
      <c r="C24" s="84"/>
      <c r="D24" s="16">
        <v>2014</v>
      </c>
      <c r="E24" s="12">
        <f t="shared" si="0"/>
        <v>2911374</v>
      </c>
      <c r="F24" s="12">
        <v>2911374</v>
      </c>
      <c r="G24" s="12"/>
      <c r="H24" s="12"/>
      <c r="I24" s="12"/>
      <c r="J24" s="86"/>
      <c r="K24" s="86"/>
    </row>
    <row r="25" spans="1:11" ht="16.5" customHeight="1">
      <c r="A25" s="97"/>
      <c r="B25" s="91"/>
      <c r="C25" s="84"/>
      <c r="D25" s="16">
        <v>2015</v>
      </c>
      <c r="E25" s="12">
        <f t="shared" si="0"/>
        <v>2911374</v>
      </c>
      <c r="F25" s="12">
        <v>2911374</v>
      </c>
      <c r="G25" s="12"/>
      <c r="H25" s="12"/>
      <c r="I25" s="12"/>
      <c r="J25" s="86"/>
      <c r="K25" s="86"/>
    </row>
    <row r="26" spans="1:11" ht="16.5" customHeight="1">
      <c r="A26" s="97"/>
      <c r="B26" s="91"/>
      <c r="C26" s="84"/>
      <c r="D26" s="16">
        <v>2016</v>
      </c>
      <c r="E26" s="12">
        <f t="shared" si="0"/>
        <v>2911374</v>
      </c>
      <c r="F26" s="12">
        <v>2911374</v>
      </c>
      <c r="G26" s="12"/>
      <c r="H26" s="12"/>
      <c r="I26" s="12"/>
      <c r="J26" s="87"/>
      <c r="K26" s="87"/>
    </row>
  </sheetData>
  <sheetProtection/>
  <mergeCells count="33">
    <mergeCell ref="A23:A26"/>
    <mergeCell ref="B23:B26"/>
    <mergeCell ref="C23:C26"/>
    <mergeCell ref="J23:J26"/>
    <mergeCell ref="K23:K26"/>
    <mergeCell ref="J1:K1"/>
    <mergeCell ref="A15:A18"/>
    <mergeCell ref="B15:B18"/>
    <mergeCell ref="C15:C18"/>
    <mergeCell ref="J15:J18"/>
    <mergeCell ref="K15:K18"/>
    <mergeCell ref="A19:A22"/>
    <mergeCell ref="B19:B22"/>
    <mergeCell ref="C19:C22"/>
    <mergeCell ref="J19:J22"/>
    <mergeCell ref="K19:K22"/>
    <mergeCell ref="A7:A10"/>
    <mergeCell ref="B7:B10"/>
    <mergeCell ref="C7:C10"/>
    <mergeCell ref="J7:J10"/>
    <mergeCell ref="K7:K10"/>
    <mergeCell ref="A11:A14"/>
    <mergeCell ref="B11:B14"/>
    <mergeCell ref="C11:C14"/>
    <mergeCell ref="J11:J14"/>
    <mergeCell ref="K11:K14"/>
    <mergeCell ref="A3:K3"/>
    <mergeCell ref="A5:A6"/>
    <mergeCell ref="B5:B6"/>
    <mergeCell ref="C5:C6"/>
    <mergeCell ref="D5:I5"/>
    <mergeCell ref="J5:J6"/>
    <mergeCell ref="K5:K6"/>
  </mergeCells>
  <printOptions/>
  <pageMargins left="0.7" right="0.7" top="0.75" bottom="0.75" header="0.3" footer="0.3"/>
  <pageSetup fitToHeight="0" fitToWidth="1" horizontalDpi="600" verticalDpi="600" orientation="landscape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F16" sqref="F16"/>
    </sheetView>
  </sheetViews>
  <sheetFormatPr defaultColWidth="9.140625" defaultRowHeight="15"/>
  <cols>
    <col min="1" max="1" width="29.7109375" style="21" customWidth="1"/>
    <col min="2" max="2" width="9.421875" style="21" customWidth="1"/>
    <col min="3" max="3" width="16.421875" style="21" customWidth="1"/>
    <col min="4" max="4" width="14.00390625" style="21" customWidth="1"/>
    <col min="5" max="5" width="16.140625" style="21" customWidth="1"/>
    <col min="6" max="6" width="17.421875" style="21" customWidth="1"/>
    <col min="7" max="16384" width="9.140625" style="21" customWidth="1"/>
  </cols>
  <sheetData>
    <row r="1" spans="5:9" ht="15.75" customHeight="1">
      <c r="E1" s="77" t="s">
        <v>132</v>
      </c>
      <c r="F1" s="77"/>
      <c r="G1" s="22"/>
      <c r="H1" s="22"/>
      <c r="I1" s="22"/>
    </row>
    <row r="4" spans="1:6" ht="53.25" customHeight="1">
      <c r="A4" s="99" t="s">
        <v>64</v>
      </c>
      <c r="B4" s="99"/>
      <c r="C4" s="99"/>
      <c r="D4" s="99"/>
      <c r="E4" s="99"/>
      <c r="F4" s="99"/>
    </row>
    <row r="5" spans="1:6" ht="18.75">
      <c r="A5" s="28"/>
      <c r="B5" s="28"/>
      <c r="C5" s="29"/>
      <c r="D5" s="29"/>
      <c r="E5" s="29"/>
      <c r="F5" s="29"/>
    </row>
    <row r="6" spans="1:6" ht="30.75" customHeight="1">
      <c r="A6" s="100"/>
      <c r="B6" s="100"/>
      <c r="C6" s="103" t="s">
        <v>30</v>
      </c>
      <c r="D6" s="103"/>
      <c r="E6" s="103"/>
      <c r="F6" s="103"/>
    </row>
    <row r="7" spans="1:6" ht="15.75">
      <c r="A7" s="101"/>
      <c r="B7" s="101"/>
      <c r="C7" s="23" t="s">
        <v>6</v>
      </c>
      <c r="D7" s="23">
        <v>2014</v>
      </c>
      <c r="E7" s="23">
        <v>2015</v>
      </c>
      <c r="F7" s="23">
        <v>2016</v>
      </c>
    </row>
    <row r="8" spans="1:6" ht="15.75">
      <c r="A8" s="102"/>
      <c r="B8" s="102"/>
      <c r="C8" s="23" t="s">
        <v>19</v>
      </c>
      <c r="D8" s="23" t="s">
        <v>19</v>
      </c>
      <c r="E8" s="23" t="s">
        <v>19</v>
      </c>
      <c r="F8" s="23" t="s">
        <v>19</v>
      </c>
    </row>
    <row r="9" spans="1:6" ht="22.5" customHeight="1">
      <c r="A9" s="98" t="s">
        <v>32</v>
      </c>
      <c r="B9" s="24" t="s">
        <v>6</v>
      </c>
      <c r="C9" s="26">
        <f aca="true" t="shared" si="0" ref="C9:F10">C14</f>
        <v>21460125</v>
      </c>
      <c r="D9" s="26">
        <f t="shared" si="0"/>
        <v>7153375</v>
      </c>
      <c r="E9" s="26">
        <f t="shared" si="0"/>
        <v>7153375</v>
      </c>
      <c r="F9" s="26">
        <f t="shared" si="0"/>
        <v>7153375</v>
      </c>
    </row>
    <row r="10" spans="1:6" ht="22.5" customHeight="1">
      <c r="A10" s="98"/>
      <c r="B10" s="24" t="s">
        <v>4</v>
      </c>
      <c r="C10" s="26">
        <f t="shared" si="0"/>
        <v>21460125</v>
      </c>
      <c r="D10" s="26">
        <f t="shared" si="0"/>
        <v>7153375</v>
      </c>
      <c r="E10" s="26">
        <f t="shared" si="0"/>
        <v>7153375</v>
      </c>
      <c r="F10" s="26">
        <f t="shared" si="0"/>
        <v>7153375</v>
      </c>
    </row>
    <row r="11" spans="1:6" ht="22.5" customHeight="1">
      <c r="A11" s="98"/>
      <c r="B11" s="24" t="s">
        <v>31</v>
      </c>
      <c r="C11" s="26"/>
      <c r="D11" s="26"/>
      <c r="E11" s="26"/>
      <c r="F11" s="26"/>
    </row>
    <row r="12" spans="1:6" ht="22.5" customHeight="1">
      <c r="A12" s="98"/>
      <c r="B12" s="24" t="s">
        <v>3</v>
      </c>
      <c r="C12" s="26"/>
      <c r="D12" s="26"/>
      <c r="E12" s="26"/>
      <c r="F12" s="26"/>
    </row>
    <row r="13" spans="1:6" ht="22.5" customHeight="1">
      <c r="A13" s="98"/>
      <c r="B13" s="24" t="s">
        <v>5</v>
      </c>
      <c r="C13" s="26"/>
      <c r="D13" s="26"/>
      <c r="E13" s="26"/>
      <c r="F13" s="26"/>
    </row>
    <row r="14" spans="1:6" ht="15.75">
      <c r="A14" s="98" t="s">
        <v>26</v>
      </c>
      <c r="B14" s="27" t="s">
        <v>6</v>
      </c>
      <c r="C14" s="26">
        <f>SUM(C15:C18)</f>
        <v>21460125</v>
      </c>
      <c r="D14" s="26">
        <f>SUM(D15:D18)</f>
        <v>7153375</v>
      </c>
      <c r="E14" s="26">
        <f>SUM(E15:E18)</f>
        <v>7153375</v>
      </c>
      <c r="F14" s="26">
        <f>SUM(F15:F18)</f>
        <v>7153375</v>
      </c>
    </row>
    <row r="15" spans="1:6" ht="15.75">
      <c r="A15" s="98"/>
      <c r="B15" s="24" t="s">
        <v>4</v>
      </c>
      <c r="C15" s="26">
        <f>SUM(D15:F15)</f>
        <v>21460125</v>
      </c>
      <c r="D15" s="26">
        <v>7153375</v>
      </c>
      <c r="E15" s="26">
        <v>7153375</v>
      </c>
      <c r="F15" s="26">
        <v>7153375</v>
      </c>
    </row>
    <row r="16" spans="1:6" ht="15.75">
      <c r="A16" s="98"/>
      <c r="B16" s="24" t="s">
        <v>31</v>
      </c>
      <c r="C16" s="25"/>
      <c r="D16" s="26"/>
      <c r="E16" s="26"/>
      <c r="F16" s="26"/>
    </row>
    <row r="17" spans="1:6" ht="15.75">
      <c r="A17" s="98"/>
      <c r="B17" s="24" t="s">
        <v>3</v>
      </c>
      <c r="C17" s="25"/>
      <c r="D17" s="26"/>
      <c r="E17" s="26"/>
      <c r="F17" s="26"/>
    </row>
    <row r="18" spans="1:6" ht="15.75">
      <c r="A18" s="98"/>
      <c r="B18" s="24" t="s">
        <v>5</v>
      </c>
      <c r="C18" s="25"/>
      <c r="D18" s="26"/>
      <c r="E18" s="26"/>
      <c r="F18" s="26"/>
    </row>
  </sheetData>
  <sheetProtection/>
  <mergeCells count="7">
    <mergeCell ref="E1:F1"/>
    <mergeCell ref="A14:A18"/>
    <mergeCell ref="A4:F4"/>
    <mergeCell ref="A6:A8"/>
    <mergeCell ref="B6:B8"/>
    <mergeCell ref="C6:F6"/>
    <mergeCell ref="A9:A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zoomScale="115" zoomScaleNormal="115" zoomScaleSheetLayoutView="115" zoomScalePageLayoutView="0" workbookViewId="0" topLeftCell="A1">
      <selection activeCell="J1" sqref="J1:K1"/>
    </sheetView>
  </sheetViews>
  <sheetFormatPr defaultColWidth="9.140625" defaultRowHeight="15"/>
  <cols>
    <col min="1" max="1" width="5.57421875" style="45" customWidth="1"/>
    <col min="2" max="2" width="33.8515625" style="33" customWidth="1"/>
    <col min="3" max="3" width="9.140625" style="33" customWidth="1"/>
    <col min="4" max="4" width="9.140625" style="39" customWidth="1"/>
    <col min="5" max="5" width="11.28125" style="33" customWidth="1"/>
    <col min="6" max="6" width="11.421875" style="33" customWidth="1"/>
    <col min="7" max="9" width="7.28125" style="33" customWidth="1"/>
    <col min="10" max="10" width="20.57421875" style="33" customWidth="1"/>
    <col min="11" max="11" width="14.00390625" style="33" customWidth="1"/>
    <col min="12" max="16384" width="9.140625" style="33" customWidth="1"/>
  </cols>
  <sheetData>
    <row r="1" spans="1:11" ht="15.75" customHeight="1">
      <c r="A1" s="33"/>
      <c r="D1" s="33"/>
      <c r="I1" s="22"/>
      <c r="J1" s="77" t="s">
        <v>133</v>
      </c>
      <c r="K1" s="77"/>
    </row>
    <row r="2" spans="1:6" ht="15.75">
      <c r="A2" s="33"/>
      <c r="D2" s="33"/>
      <c r="F2" s="34"/>
    </row>
    <row r="3" spans="1:12" ht="30" customHeight="1">
      <c r="A3" s="104" t="s">
        <v>46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35"/>
    </row>
    <row r="4" spans="1:4" ht="15">
      <c r="A4" s="33"/>
      <c r="D4" s="33"/>
    </row>
    <row r="5" spans="1:11" ht="19.5" customHeight="1">
      <c r="A5" s="105" t="s">
        <v>0</v>
      </c>
      <c r="B5" s="106" t="s">
        <v>18</v>
      </c>
      <c r="C5" s="106" t="s">
        <v>13</v>
      </c>
      <c r="D5" s="106" t="s">
        <v>21</v>
      </c>
      <c r="E5" s="106"/>
      <c r="F5" s="106"/>
      <c r="G5" s="106"/>
      <c r="H5" s="106"/>
      <c r="I5" s="106"/>
      <c r="J5" s="107" t="s">
        <v>15</v>
      </c>
      <c r="K5" s="107" t="s">
        <v>9</v>
      </c>
    </row>
    <row r="6" spans="1:11" ht="21" customHeight="1">
      <c r="A6" s="105"/>
      <c r="B6" s="106"/>
      <c r="C6" s="106"/>
      <c r="D6" s="36" t="s">
        <v>1</v>
      </c>
      <c r="E6" s="36" t="s">
        <v>6</v>
      </c>
      <c r="F6" s="36" t="s">
        <v>4</v>
      </c>
      <c r="G6" s="36" t="s">
        <v>2</v>
      </c>
      <c r="H6" s="36" t="s">
        <v>3</v>
      </c>
      <c r="I6" s="36" t="s">
        <v>5</v>
      </c>
      <c r="J6" s="108"/>
      <c r="K6" s="109"/>
    </row>
    <row r="7" spans="1:11" ht="12.75" customHeight="1">
      <c r="A7" s="105"/>
      <c r="B7" s="111" t="s">
        <v>47</v>
      </c>
      <c r="C7" s="106"/>
      <c r="D7" s="36" t="s">
        <v>6</v>
      </c>
      <c r="E7" s="37">
        <f>F7</f>
        <v>21460125</v>
      </c>
      <c r="F7" s="37">
        <f>F8+F9+F10</f>
        <v>21460125</v>
      </c>
      <c r="G7" s="38"/>
      <c r="H7" s="38"/>
      <c r="I7" s="38"/>
      <c r="J7" s="107"/>
      <c r="K7" s="107"/>
    </row>
    <row r="8" spans="1:11" ht="12.75" customHeight="1">
      <c r="A8" s="105"/>
      <c r="B8" s="111"/>
      <c r="C8" s="106"/>
      <c r="D8" s="36">
        <v>2014</v>
      </c>
      <c r="E8" s="37">
        <f>+E13</f>
        <v>7153375</v>
      </c>
      <c r="F8" s="37">
        <f>F13</f>
        <v>7153375</v>
      </c>
      <c r="G8" s="38"/>
      <c r="H8" s="38"/>
      <c r="I8" s="38"/>
      <c r="J8" s="108"/>
      <c r="K8" s="108"/>
    </row>
    <row r="9" spans="1:11" ht="12.75" customHeight="1">
      <c r="A9" s="105"/>
      <c r="B9" s="111"/>
      <c r="C9" s="106"/>
      <c r="D9" s="36">
        <v>2015</v>
      </c>
      <c r="E9" s="37">
        <f>E14</f>
        <v>7153375</v>
      </c>
      <c r="F9" s="37">
        <f>F14</f>
        <v>7153375</v>
      </c>
      <c r="G9" s="38"/>
      <c r="H9" s="38"/>
      <c r="I9" s="38"/>
      <c r="J9" s="108"/>
      <c r="K9" s="108"/>
    </row>
    <row r="10" spans="1:11" ht="12.75" customHeight="1">
      <c r="A10" s="105"/>
      <c r="B10" s="111"/>
      <c r="C10" s="106"/>
      <c r="D10" s="36">
        <v>2016</v>
      </c>
      <c r="E10" s="37">
        <f>E15</f>
        <v>7153375</v>
      </c>
      <c r="F10" s="37">
        <f>F15</f>
        <v>7153375</v>
      </c>
      <c r="G10" s="38"/>
      <c r="H10" s="38"/>
      <c r="I10" s="38"/>
      <c r="J10" s="108"/>
      <c r="K10" s="108"/>
    </row>
    <row r="11" spans="1:11" ht="12.75" customHeight="1">
      <c r="A11" s="105"/>
      <c r="B11" s="111"/>
      <c r="C11" s="106"/>
      <c r="D11" s="39" t="s">
        <v>28</v>
      </c>
      <c r="E11" s="37"/>
      <c r="F11" s="37"/>
      <c r="G11" s="38"/>
      <c r="H11" s="38"/>
      <c r="I11" s="38"/>
      <c r="J11" s="109"/>
      <c r="K11" s="109"/>
    </row>
    <row r="12" spans="1:11" ht="12.75" customHeight="1">
      <c r="A12" s="105" t="s">
        <v>10</v>
      </c>
      <c r="B12" s="110" t="s">
        <v>65</v>
      </c>
      <c r="C12" s="105"/>
      <c r="D12" s="36" t="s">
        <v>6</v>
      </c>
      <c r="E12" s="37">
        <f>F12</f>
        <v>21460125</v>
      </c>
      <c r="F12" s="37">
        <f>F13+F14+F15</f>
        <v>21460125</v>
      </c>
      <c r="G12" s="38"/>
      <c r="H12" s="38"/>
      <c r="I12" s="38"/>
      <c r="J12" s="107"/>
      <c r="K12" s="107"/>
    </row>
    <row r="13" spans="1:11" ht="12.75" customHeight="1">
      <c r="A13" s="105"/>
      <c r="B13" s="110"/>
      <c r="C13" s="105"/>
      <c r="D13" s="36">
        <v>2014</v>
      </c>
      <c r="E13" s="37">
        <f aca="true" t="shared" si="0" ref="E13:F15">E18</f>
        <v>7153375</v>
      </c>
      <c r="F13" s="37">
        <f t="shared" si="0"/>
        <v>7153375</v>
      </c>
      <c r="G13" s="38"/>
      <c r="H13" s="38"/>
      <c r="I13" s="38"/>
      <c r="J13" s="108"/>
      <c r="K13" s="108"/>
    </row>
    <row r="14" spans="1:11" ht="12.75" customHeight="1">
      <c r="A14" s="105"/>
      <c r="B14" s="110"/>
      <c r="C14" s="105"/>
      <c r="D14" s="36">
        <v>2015</v>
      </c>
      <c r="E14" s="37">
        <f t="shared" si="0"/>
        <v>7153375</v>
      </c>
      <c r="F14" s="37">
        <f t="shared" si="0"/>
        <v>7153375</v>
      </c>
      <c r="G14" s="38"/>
      <c r="H14" s="38"/>
      <c r="I14" s="38"/>
      <c r="J14" s="108"/>
      <c r="K14" s="108"/>
    </row>
    <row r="15" spans="1:11" ht="12.75" customHeight="1">
      <c r="A15" s="105"/>
      <c r="B15" s="110"/>
      <c r="C15" s="105"/>
      <c r="D15" s="36">
        <v>2016</v>
      </c>
      <c r="E15" s="37">
        <f t="shared" si="0"/>
        <v>7153375</v>
      </c>
      <c r="F15" s="37">
        <f t="shared" si="0"/>
        <v>7153375</v>
      </c>
      <c r="G15" s="38"/>
      <c r="H15" s="38"/>
      <c r="I15" s="38"/>
      <c r="J15" s="108"/>
      <c r="K15" s="108"/>
    </row>
    <row r="16" spans="1:11" ht="12.75" customHeight="1">
      <c r="A16" s="105"/>
      <c r="B16" s="110"/>
      <c r="C16" s="105"/>
      <c r="D16" s="40" t="s">
        <v>28</v>
      </c>
      <c r="E16" s="37"/>
      <c r="F16" s="37"/>
      <c r="G16" s="38"/>
      <c r="H16" s="38"/>
      <c r="I16" s="38"/>
      <c r="J16" s="109"/>
      <c r="K16" s="109"/>
    </row>
    <row r="17" spans="1:11" ht="15">
      <c r="A17" s="105" t="s">
        <v>7</v>
      </c>
      <c r="B17" s="110" t="s">
        <v>116</v>
      </c>
      <c r="C17" s="105"/>
      <c r="D17" s="36" t="s">
        <v>6</v>
      </c>
      <c r="E17" s="37">
        <f>F17</f>
        <v>21460125</v>
      </c>
      <c r="F17" s="37">
        <f>F18+F19+F20</f>
        <v>21460125</v>
      </c>
      <c r="G17" s="38"/>
      <c r="H17" s="38"/>
      <c r="I17" s="38"/>
      <c r="J17" s="107" t="s">
        <v>75</v>
      </c>
      <c r="K17" s="107" t="s">
        <v>45</v>
      </c>
    </row>
    <row r="18" spans="1:11" ht="15">
      <c r="A18" s="105"/>
      <c r="B18" s="110"/>
      <c r="C18" s="105"/>
      <c r="D18" s="36">
        <v>2014</v>
      </c>
      <c r="E18" s="37">
        <f>F18</f>
        <v>7153375</v>
      </c>
      <c r="F18" s="37">
        <v>7153375</v>
      </c>
      <c r="G18" s="38"/>
      <c r="H18" s="38"/>
      <c r="I18" s="38"/>
      <c r="J18" s="108"/>
      <c r="K18" s="108"/>
    </row>
    <row r="19" spans="1:11" ht="15">
      <c r="A19" s="105"/>
      <c r="B19" s="110"/>
      <c r="C19" s="105"/>
      <c r="D19" s="36">
        <v>2015</v>
      </c>
      <c r="E19" s="37">
        <f>F19</f>
        <v>7153375</v>
      </c>
      <c r="F19" s="37">
        <v>7153375</v>
      </c>
      <c r="G19" s="38"/>
      <c r="H19" s="38"/>
      <c r="I19" s="38"/>
      <c r="J19" s="108"/>
      <c r="K19" s="108"/>
    </row>
    <row r="20" spans="1:11" ht="12.75" customHeight="1">
      <c r="A20" s="105"/>
      <c r="B20" s="110"/>
      <c r="C20" s="105"/>
      <c r="D20" s="36">
        <v>2016</v>
      </c>
      <c r="E20" s="37">
        <f>F20</f>
        <v>7153375</v>
      </c>
      <c r="F20" s="37">
        <v>7153375</v>
      </c>
      <c r="G20" s="38"/>
      <c r="H20" s="38"/>
      <c r="I20" s="38"/>
      <c r="J20" s="108"/>
      <c r="K20" s="108"/>
    </row>
    <row r="21" spans="1:11" ht="12.75" customHeight="1">
      <c r="A21" s="105"/>
      <c r="B21" s="110"/>
      <c r="C21" s="105"/>
      <c r="D21" s="40" t="s">
        <v>28</v>
      </c>
      <c r="E21" s="37"/>
      <c r="F21" s="37"/>
      <c r="G21" s="38"/>
      <c r="H21" s="38"/>
      <c r="I21" s="38"/>
      <c r="J21" s="109"/>
      <c r="K21" s="109"/>
    </row>
    <row r="22" spans="1:11" ht="13.5" customHeight="1">
      <c r="A22" s="41"/>
      <c r="B22" s="42"/>
      <c r="C22" s="43"/>
      <c r="D22" s="43"/>
      <c r="E22" s="44"/>
      <c r="F22" s="44"/>
      <c r="G22" s="44"/>
      <c r="H22" s="44"/>
      <c r="I22" s="44"/>
      <c r="J22" s="44"/>
      <c r="K22" s="43"/>
    </row>
    <row r="23" spans="1:11" ht="13.5" customHeight="1">
      <c r="A23" s="41"/>
      <c r="B23" s="42"/>
      <c r="C23" s="43"/>
      <c r="D23" s="43"/>
      <c r="E23" s="44"/>
      <c r="F23" s="44"/>
      <c r="G23" s="44"/>
      <c r="H23" s="44"/>
      <c r="I23" s="44"/>
      <c r="J23" s="44"/>
      <c r="K23" s="43"/>
    </row>
    <row r="24" spans="1:11" ht="13.5" customHeight="1">
      <c r="A24" s="41"/>
      <c r="B24" s="42"/>
      <c r="C24" s="43"/>
      <c r="D24" s="43"/>
      <c r="E24" s="44"/>
      <c r="F24" s="44"/>
      <c r="G24" s="44"/>
      <c r="H24" s="44"/>
      <c r="I24" s="44"/>
      <c r="J24" s="44"/>
      <c r="K24" s="43"/>
    </row>
    <row r="25" spans="1:11" ht="13.5" customHeight="1">
      <c r="A25" s="41"/>
      <c r="B25" s="42"/>
      <c r="C25" s="43"/>
      <c r="D25" s="43"/>
      <c r="E25" s="44"/>
      <c r="F25" s="44"/>
      <c r="G25" s="44"/>
      <c r="H25" s="44"/>
      <c r="I25" s="44"/>
      <c r="J25" s="44"/>
      <c r="K25" s="43"/>
    </row>
    <row r="26" spans="1:11" ht="13.5" customHeight="1">
      <c r="A26" s="41"/>
      <c r="B26" s="42"/>
      <c r="C26" s="43"/>
      <c r="D26" s="43"/>
      <c r="E26" s="44"/>
      <c r="F26" s="44"/>
      <c r="G26" s="44"/>
      <c r="H26" s="44"/>
      <c r="I26" s="44"/>
      <c r="J26" s="44"/>
      <c r="K26" s="43"/>
    </row>
  </sheetData>
  <sheetProtection/>
  <mergeCells count="23">
    <mergeCell ref="A17:A21"/>
    <mergeCell ref="B17:B21"/>
    <mergeCell ref="C17:C21"/>
    <mergeCell ref="J17:J21"/>
    <mergeCell ref="K17:K21"/>
    <mergeCell ref="J1:K1"/>
    <mergeCell ref="A7:A11"/>
    <mergeCell ref="B7:B11"/>
    <mergeCell ref="C7:C11"/>
    <mergeCell ref="J7:J11"/>
    <mergeCell ref="K7:K11"/>
    <mergeCell ref="A12:A16"/>
    <mergeCell ref="B12:B16"/>
    <mergeCell ref="C12:C16"/>
    <mergeCell ref="J12:J16"/>
    <mergeCell ref="K12:K16"/>
    <mergeCell ref="A3:K3"/>
    <mergeCell ref="A5:A6"/>
    <mergeCell ref="B5:B6"/>
    <mergeCell ref="C5:C6"/>
    <mergeCell ref="D5:I5"/>
    <mergeCell ref="J5:J6"/>
    <mergeCell ref="K5:K6"/>
  </mergeCells>
  <printOptions/>
  <pageMargins left="0.7086614173228347" right="0.7086614173228347" top="0.5511811023622047" bottom="0.5511811023622047" header="0.31496062992125984" footer="0.31496062992125984"/>
  <pageSetup fitToHeight="0" fitToWidth="1"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zoomScale="115" zoomScaleNormal="115" zoomScaleSheetLayoutView="115" zoomScalePageLayoutView="0" workbookViewId="0" topLeftCell="A1">
      <selection activeCell="E1" sqref="E1:F1"/>
    </sheetView>
  </sheetViews>
  <sheetFormatPr defaultColWidth="9.140625" defaultRowHeight="15"/>
  <cols>
    <col min="1" max="1" width="21.8515625" style="0" customWidth="1"/>
    <col min="2" max="2" width="5.7109375" style="0" customWidth="1"/>
    <col min="3" max="6" width="11.421875" style="0" customWidth="1"/>
  </cols>
  <sheetData>
    <row r="1" spans="4:6" ht="15.75" customHeight="1">
      <c r="D1" s="30"/>
      <c r="E1" s="77" t="s">
        <v>134</v>
      </c>
      <c r="F1" s="77"/>
    </row>
    <row r="3" spans="1:7" ht="30.75" customHeight="1">
      <c r="A3" s="67" t="s">
        <v>98</v>
      </c>
      <c r="B3" s="67"/>
      <c r="C3" s="67"/>
      <c r="D3" s="67"/>
      <c r="E3" s="67"/>
      <c r="F3" s="67"/>
      <c r="G3" s="13"/>
    </row>
    <row r="5" spans="1:7" ht="25.5" customHeight="1">
      <c r="A5" s="68"/>
      <c r="B5" s="71"/>
      <c r="C5" s="74" t="s">
        <v>20</v>
      </c>
      <c r="D5" s="75"/>
      <c r="E5" s="75"/>
      <c r="F5" s="76"/>
      <c r="G5" s="7"/>
    </row>
    <row r="6" spans="1:7" ht="16.5" customHeight="1">
      <c r="A6" s="69"/>
      <c r="B6" s="72"/>
      <c r="C6" s="9" t="s">
        <v>6</v>
      </c>
      <c r="D6" s="9">
        <v>2014</v>
      </c>
      <c r="E6" s="9">
        <v>2015</v>
      </c>
      <c r="F6" s="4">
        <v>2016</v>
      </c>
      <c r="G6" s="7"/>
    </row>
    <row r="7" spans="1:7" ht="16.5" customHeight="1">
      <c r="A7" s="70"/>
      <c r="B7" s="73"/>
      <c r="C7" s="14" t="s">
        <v>19</v>
      </c>
      <c r="D7" s="14" t="s">
        <v>19</v>
      </c>
      <c r="E7" s="14" t="s">
        <v>19</v>
      </c>
      <c r="F7" s="14" t="s">
        <v>19</v>
      </c>
      <c r="G7" s="7"/>
    </row>
    <row r="8" spans="1:7" ht="16.5" customHeight="1">
      <c r="A8" s="65" t="s">
        <v>99</v>
      </c>
      <c r="B8" s="5" t="s">
        <v>6</v>
      </c>
      <c r="C8" s="10">
        <f>C9</f>
        <v>20228792</v>
      </c>
      <c r="D8" s="10">
        <f>D9</f>
        <v>6510782</v>
      </c>
      <c r="E8" s="10">
        <f>E9</f>
        <v>6819040</v>
      </c>
      <c r="F8" s="10">
        <f>F9</f>
        <v>6898970</v>
      </c>
      <c r="G8" s="8"/>
    </row>
    <row r="9" spans="1:7" ht="16.5" customHeight="1">
      <c r="A9" s="65"/>
      <c r="B9" s="3" t="s">
        <v>4</v>
      </c>
      <c r="C9" s="11">
        <f>D9+E9+F9</f>
        <v>20228792</v>
      </c>
      <c r="D9" s="11">
        <f>D14</f>
        <v>6510782</v>
      </c>
      <c r="E9" s="11">
        <f>E14</f>
        <v>6819040</v>
      </c>
      <c r="F9" s="11">
        <f>F14</f>
        <v>6898970</v>
      </c>
      <c r="G9" s="8"/>
    </row>
    <row r="10" spans="1:7" ht="16.5" customHeight="1">
      <c r="A10" s="65"/>
      <c r="B10" s="3" t="s">
        <v>2</v>
      </c>
      <c r="C10" s="11"/>
      <c r="D10" s="11"/>
      <c r="E10" s="11"/>
      <c r="F10" s="11"/>
      <c r="G10" s="8"/>
    </row>
    <row r="11" spans="1:7" ht="16.5" customHeight="1">
      <c r="A11" s="65"/>
      <c r="B11" s="3" t="s">
        <v>3</v>
      </c>
      <c r="C11" s="11"/>
      <c r="D11" s="11"/>
      <c r="E11" s="11"/>
      <c r="F11" s="11"/>
      <c r="G11" s="8"/>
    </row>
    <row r="12" spans="1:7" ht="16.5" customHeight="1">
      <c r="A12" s="65"/>
      <c r="B12" s="3" t="s">
        <v>5</v>
      </c>
      <c r="C12" s="11"/>
      <c r="D12" s="11"/>
      <c r="E12" s="11"/>
      <c r="F12" s="11"/>
      <c r="G12" s="8"/>
    </row>
    <row r="13" spans="1:7" ht="16.5" customHeight="1">
      <c r="A13" s="65" t="s">
        <v>34</v>
      </c>
      <c r="B13" s="5" t="s">
        <v>6</v>
      </c>
      <c r="C13" s="10">
        <f>C14</f>
        <v>20228792</v>
      </c>
      <c r="D13" s="10">
        <f>D14</f>
        <v>6510782</v>
      </c>
      <c r="E13" s="10">
        <f>E14</f>
        <v>6819040</v>
      </c>
      <c r="F13" s="10">
        <f>F14</f>
        <v>6898970</v>
      </c>
      <c r="G13" s="8"/>
    </row>
    <row r="14" spans="1:7" ht="16.5" customHeight="1">
      <c r="A14" s="65"/>
      <c r="B14" s="3" t="s">
        <v>4</v>
      </c>
      <c r="C14" s="11">
        <f>D14+E14+F14</f>
        <v>20228792</v>
      </c>
      <c r="D14" s="11">
        <v>6510782</v>
      </c>
      <c r="E14" s="11">
        <v>6819040</v>
      </c>
      <c r="F14" s="11">
        <v>6898970</v>
      </c>
      <c r="G14" s="8"/>
    </row>
    <row r="15" spans="1:7" ht="16.5" customHeight="1">
      <c r="A15" s="65"/>
      <c r="B15" s="3" t="s">
        <v>2</v>
      </c>
      <c r="C15" s="3"/>
      <c r="D15" s="3"/>
      <c r="E15" s="3"/>
      <c r="F15" s="3"/>
      <c r="G15" s="8"/>
    </row>
    <row r="16" spans="1:7" ht="16.5" customHeight="1">
      <c r="A16" s="65"/>
      <c r="B16" s="3" t="s">
        <v>3</v>
      </c>
      <c r="C16" s="3"/>
      <c r="D16" s="3"/>
      <c r="E16" s="3"/>
      <c r="F16" s="3"/>
      <c r="G16" s="8"/>
    </row>
    <row r="17" spans="1:7" ht="16.5" customHeight="1">
      <c r="A17" s="65"/>
      <c r="B17" s="3" t="s">
        <v>5</v>
      </c>
      <c r="C17" s="3"/>
      <c r="D17" s="3"/>
      <c r="E17" s="3"/>
      <c r="F17" s="3"/>
      <c r="G17" s="8"/>
    </row>
  </sheetData>
  <sheetProtection/>
  <mergeCells count="7">
    <mergeCell ref="E1:F1"/>
    <mergeCell ref="A13:A17"/>
    <mergeCell ref="A3:F3"/>
    <mergeCell ref="A5:A7"/>
    <mergeCell ref="B5:B7"/>
    <mergeCell ref="C5:F5"/>
    <mergeCell ref="A8:A12"/>
  </mergeCells>
  <printOptions/>
  <pageMargins left="0.7086614173228347" right="0.7086614173228347" top="0.35433070866141736" bottom="0.35433070866141736" header="0.31496062992125984" footer="0.31496062992125984"/>
  <pageSetup fitToHeight="0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zoomScale="115" zoomScaleNormal="115" zoomScaleSheetLayoutView="115" zoomScalePageLayoutView="0" workbookViewId="0" topLeftCell="A1">
      <selection activeCell="J1" sqref="J1:K1"/>
    </sheetView>
  </sheetViews>
  <sheetFormatPr defaultColWidth="9.140625" defaultRowHeight="15"/>
  <cols>
    <col min="1" max="1" width="5.57421875" style="2" customWidth="1"/>
    <col min="2" max="2" width="33.8515625" style="0" customWidth="1"/>
    <col min="4" max="4" width="9.140625" style="1" customWidth="1"/>
    <col min="7" max="9" width="7.28125" style="0" customWidth="1"/>
    <col min="10" max="10" width="20.57421875" style="0" customWidth="1"/>
    <col min="11" max="11" width="14.00390625" style="0" customWidth="1"/>
  </cols>
  <sheetData>
    <row r="1" spans="1:11" ht="14.25" customHeight="1">
      <c r="A1"/>
      <c r="D1"/>
      <c r="I1" s="46"/>
      <c r="J1" s="77" t="s">
        <v>135</v>
      </c>
      <c r="K1" s="77"/>
    </row>
    <row r="2" spans="1:6" ht="15.75">
      <c r="A2"/>
      <c r="D2"/>
      <c r="F2" s="6"/>
    </row>
    <row r="3" spans="1:12" ht="18.75" customHeight="1">
      <c r="A3" s="67" t="s">
        <v>51</v>
      </c>
      <c r="B3" s="67"/>
      <c r="C3" s="67"/>
      <c r="D3" s="67"/>
      <c r="E3" s="67"/>
      <c r="F3" s="67"/>
      <c r="G3" s="67"/>
      <c r="H3" s="67"/>
      <c r="I3" s="67"/>
      <c r="J3" s="67"/>
      <c r="K3" s="13"/>
      <c r="L3" s="13"/>
    </row>
    <row r="4" spans="1:4" ht="15">
      <c r="A4"/>
      <c r="D4"/>
    </row>
    <row r="5" spans="1:11" ht="19.5" customHeight="1">
      <c r="A5" s="84" t="s">
        <v>0</v>
      </c>
      <c r="B5" s="96" t="s">
        <v>18</v>
      </c>
      <c r="C5" s="96" t="s">
        <v>13</v>
      </c>
      <c r="D5" s="96" t="s">
        <v>21</v>
      </c>
      <c r="E5" s="96"/>
      <c r="F5" s="96"/>
      <c r="G5" s="96"/>
      <c r="H5" s="96"/>
      <c r="I5" s="96"/>
      <c r="J5" s="85" t="s">
        <v>15</v>
      </c>
      <c r="K5" s="85" t="s">
        <v>9</v>
      </c>
    </row>
    <row r="6" spans="1:11" ht="21" customHeight="1">
      <c r="A6" s="84"/>
      <c r="B6" s="96"/>
      <c r="C6" s="96"/>
      <c r="D6" s="16" t="s">
        <v>1</v>
      </c>
      <c r="E6" s="16" t="s">
        <v>6</v>
      </c>
      <c r="F6" s="16" t="s">
        <v>4</v>
      </c>
      <c r="G6" s="16" t="s">
        <v>2</v>
      </c>
      <c r="H6" s="16" t="s">
        <v>3</v>
      </c>
      <c r="I6" s="16" t="s">
        <v>5</v>
      </c>
      <c r="J6" s="86"/>
      <c r="K6" s="87"/>
    </row>
    <row r="7" spans="1:11" ht="12.75" customHeight="1">
      <c r="A7" s="84"/>
      <c r="B7" s="95" t="s">
        <v>50</v>
      </c>
      <c r="C7" s="96"/>
      <c r="D7" s="16" t="s">
        <v>6</v>
      </c>
      <c r="E7" s="12">
        <f>E8+E9+E10</f>
        <v>20228792</v>
      </c>
      <c r="F7" s="12">
        <f>F8+F9+F10</f>
        <v>20228792</v>
      </c>
      <c r="G7" s="31"/>
      <c r="H7" s="31"/>
      <c r="I7" s="31"/>
      <c r="J7" s="85"/>
      <c r="K7" s="85"/>
    </row>
    <row r="8" spans="1:11" ht="12.75" customHeight="1">
      <c r="A8" s="84"/>
      <c r="B8" s="95"/>
      <c r="C8" s="96"/>
      <c r="D8" s="16">
        <v>2014</v>
      </c>
      <c r="E8" s="12">
        <f aca="true" t="shared" si="0" ref="E8:F10">E13</f>
        <v>6510782</v>
      </c>
      <c r="F8" s="12">
        <f t="shared" si="0"/>
        <v>6510782</v>
      </c>
      <c r="G8" s="31"/>
      <c r="H8" s="31"/>
      <c r="I8" s="31"/>
      <c r="J8" s="86"/>
      <c r="K8" s="86"/>
    </row>
    <row r="9" spans="1:11" ht="12.75" customHeight="1">
      <c r="A9" s="84"/>
      <c r="B9" s="95"/>
      <c r="C9" s="96"/>
      <c r="D9" s="16">
        <v>2015</v>
      </c>
      <c r="E9" s="12">
        <f t="shared" si="0"/>
        <v>6819040</v>
      </c>
      <c r="F9" s="12">
        <f t="shared" si="0"/>
        <v>6819040</v>
      </c>
      <c r="G9" s="31"/>
      <c r="H9" s="31"/>
      <c r="I9" s="31"/>
      <c r="J9" s="86"/>
      <c r="K9" s="86"/>
    </row>
    <row r="10" spans="1:11" ht="12.75" customHeight="1">
      <c r="A10" s="84"/>
      <c r="B10" s="95"/>
      <c r="C10" s="96"/>
      <c r="D10" s="16">
        <v>2016</v>
      </c>
      <c r="E10" s="12">
        <f t="shared" si="0"/>
        <v>6898970</v>
      </c>
      <c r="F10" s="12">
        <f t="shared" si="0"/>
        <v>6898970</v>
      </c>
      <c r="G10" s="31"/>
      <c r="H10" s="31"/>
      <c r="I10" s="31"/>
      <c r="J10" s="86"/>
      <c r="K10" s="86"/>
    </row>
    <row r="11" spans="1:11" ht="12.75" customHeight="1">
      <c r="A11" s="84"/>
      <c r="B11" s="95"/>
      <c r="C11" s="96"/>
      <c r="D11" s="1" t="s">
        <v>28</v>
      </c>
      <c r="E11" s="12"/>
      <c r="F11" s="12"/>
      <c r="G11" s="31"/>
      <c r="H11" s="31"/>
      <c r="I11" s="31"/>
      <c r="J11" s="87"/>
      <c r="K11" s="87"/>
    </row>
    <row r="12" spans="1:11" ht="12.75" customHeight="1">
      <c r="A12" s="84" t="s">
        <v>10</v>
      </c>
      <c r="B12" s="91" t="s">
        <v>48</v>
      </c>
      <c r="C12" s="84"/>
      <c r="D12" s="16" t="s">
        <v>6</v>
      </c>
      <c r="E12" s="12">
        <f>E13+E14+E15</f>
        <v>20228792</v>
      </c>
      <c r="F12" s="12">
        <f>F13+F14+F15</f>
        <v>20228792</v>
      </c>
      <c r="G12" s="31"/>
      <c r="H12" s="31"/>
      <c r="I12" s="31"/>
      <c r="J12" s="85"/>
      <c r="K12" s="85"/>
    </row>
    <row r="13" spans="1:11" ht="12.75" customHeight="1">
      <c r="A13" s="84"/>
      <c r="B13" s="91"/>
      <c r="C13" s="84"/>
      <c r="D13" s="16">
        <v>2014</v>
      </c>
      <c r="E13" s="12">
        <f>F13</f>
        <v>6510782</v>
      </c>
      <c r="F13" s="12">
        <f>F18</f>
        <v>6510782</v>
      </c>
      <c r="G13" s="31"/>
      <c r="H13" s="31"/>
      <c r="I13" s="31"/>
      <c r="J13" s="86"/>
      <c r="K13" s="86"/>
    </row>
    <row r="14" spans="1:11" ht="12.75" customHeight="1">
      <c r="A14" s="84"/>
      <c r="B14" s="91"/>
      <c r="C14" s="84"/>
      <c r="D14" s="16">
        <v>2015</v>
      </c>
      <c r="E14" s="12">
        <f>F14</f>
        <v>6819040</v>
      </c>
      <c r="F14" s="12">
        <f>F19</f>
        <v>6819040</v>
      </c>
      <c r="G14" s="31"/>
      <c r="H14" s="31"/>
      <c r="I14" s="31"/>
      <c r="J14" s="86"/>
      <c r="K14" s="86"/>
    </row>
    <row r="15" spans="1:11" ht="12.75" customHeight="1">
      <c r="A15" s="84"/>
      <c r="B15" s="91"/>
      <c r="C15" s="84"/>
      <c r="D15" s="16">
        <v>2016</v>
      </c>
      <c r="E15" s="12">
        <f>F15</f>
        <v>6898970</v>
      </c>
      <c r="F15" s="12">
        <f>F20</f>
        <v>6898970</v>
      </c>
      <c r="G15" s="31"/>
      <c r="H15" s="31"/>
      <c r="I15" s="31"/>
      <c r="J15" s="86"/>
      <c r="K15" s="86"/>
    </row>
    <row r="16" spans="1:11" ht="12.75" customHeight="1">
      <c r="A16" s="84"/>
      <c r="B16" s="91"/>
      <c r="C16" s="84"/>
      <c r="D16" s="32" t="s">
        <v>28</v>
      </c>
      <c r="E16" s="12"/>
      <c r="F16" s="12"/>
      <c r="G16" s="31"/>
      <c r="H16" s="31"/>
      <c r="I16" s="31"/>
      <c r="J16" s="87"/>
      <c r="K16" s="87"/>
    </row>
    <row r="17" spans="1:11" ht="15">
      <c r="A17" s="84" t="s">
        <v>7</v>
      </c>
      <c r="B17" s="91" t="s">
        <v>117</v>
      </c>
      <c r="C17" s="84"/>
      <c r="D17" s="16" t="s">
        <v>6</v>
      </c>
      <c r="E17" s="12">
        <f>E18+E20</f>
        <v>13409752</v>
      </c>
      <c r="F17" s="12">
        <f>F18+F20</f>
        <v>13409752</v>
      </c>
      <c r="G17" s="31"/>
      <c r="H17" s="31"/>
      <c r="I17" s="31"/>
      <c r="J17" s="85" t="s">
        <v>49</v>
      </c>
      <c r="K17" s="85" t="s">
        <v>34</v>
      </c>
    </row>
    <row r="18" spans="1:11" ht="15">
      <c r="A18" s="84"/>
      <c r="B18" s="91"/>
      <c r="C18" s="84"/>
      <c r="D18" s="16">
        <v>2014</v>
      </c>
      <c r="E18" s="12">
        <f>F18</f>
        <v>6510782</v>
      </c>
      <c r="F18" s="12">
        <v>6510782</v>
      </c>
      <c r="G18" s="31"/>
      <c r="H18" s="31"/>
      <c r="I18" s="31"/>
      <c r="J18" s="86"/>
      <c r="K18" s="86"/>
    </row>
    <row r="19" spans="1:11" ht="15">
      <c r="A19" s="84"/>
      <c r="B19" s="91"/>
      <c r="C19" s="84"/>
      <c r="D19" s="16">
        <v>2015</v>
      </c>
      <c r="E19" s="12">
        <f>F19</f>
        <v>6819040</v>
      </c>
      <c r="F19" s="12">
        <v>6819040</v>
      </c>
      <c r="G19" s="31"/>
      <c r="H19" s="31"/>
      <c r="I19" s="31"/>
      <c r="J19" s="86"/>
      <c r="K19" s="86"/>
    </row>
    <row r="20" spans="1:11" ht="12.75" customHeight="1">
      <c r="A20" s="84"/>
      <c r="B20" s="91"/>
      <c r="C20" s="84"/>
      <c r="D20" s="16">
        <v>2016</v>
      </c>
      <c r="E20" s="12">
        <f>F20</f>
        <v>6898970</v>
      </c>
      <c r="F20" s="12">
        <v>6898970</v>
      </c>
      <c r="G20" s="31"/>
      <c r="H20" s="31"/>
      <c r="I20" s="31"/>
      <c r="J20" s="86"/>
      <c r="K20" s="86"/>
    </row>
    <row r="21" spans="1:11" ht="12.75" customHeight="1">
      <c r="A21" s="84"/>
      <c r="B21" s="91"/>
      <c r="C21" s="84"/>
      <c r="D21" s="32" t="s">
        <v>28</v>
      </c>
      <c r="E21" s="31"/>
      <c r="F21" s="31"/>
      <c r="G21" s="31"/>
      <c r="H21" s="31"/>
      <c r="I21" s="31"/>
      <c r="J21" s="87"/>
      <c r="K21" s="87"/>
    </row>
  </sheetData>
  <sheetProtection/>
  <mergeCells count="23">
    <mergeCell ref="J1:K1"/>
    <mergeCell ref="A12:A16"/>
    <mergeCell ref="B12:B16"/>
    <mergeCell ref="C12:C16"/>
    <mergeCell ref="J12:J16"/>
    <mergeCell ref="K12:K16"/>
    <mergeCell ref="K5:K6"/>
    <mergeCell ref="A7:A11"/>
    <mergeCell ref="B7:B11"/>
    <mergeCell ref="C7:C11"/>
    <mergeCell ref="J7:J11"/>
    <mergeCell ref="K7:K11"/>
    <mergeCell ref="A17:A21"/>
    <mergeCell ref="B17:B21"/>
    <mergeCell ref="C17:C21"/>
    <mergeCell ref="J17:J21"/>
    <mergeCell ref="K17:K21"/>
    <mergeCell ref="A5:A6"/>
    <mergeCell ref="B5:B6"/>
    <mergeCell ref="C5:C6"/>
    <mergeCell ref="A3:J3"/>
    <mergeCell ref="D5:I5"/>
    <mergeCell ref="J5:J6"/>
  </mergeCells>
  <printOptions/>
  <pageMargins left="0.7" right="0.7" top="0.75" bottom="0.75" header="0.3" footer="0.3"/>
  <pageSetup fitToHeight="0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Богданова А.С.</dc:creator>
  <cp:keywords/>
  <dc:description/>
  <cp:lastModifiedBy>Мухина Наталия Егоровна</cp:lastModifiedBy>
  <cp:lastPrinted>2013-11-12T11:03:41Z</cp:lastPrinted>
  <dcterms:created xsi:type="dcterms:W3CDTF">2013-06-06T11:09:14Z</dcterms:created>
  <dcterms:modified xsi:type="dcterms:W3CDTF">2013-11-15T12:55:23Z</dcterms:modified>
  <cp:category/>
  <cp:version/>
  <cp:contentType/>
  <cp:contentStatus/>
</cp:coreProperties>
</file>